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40" windowWidth="25600" windowHeight="16060"/>
  </bookViews>
  <sheets>
    <sheet name="Inputs" sheetId="1" r:id="rId1"/>
    <sheet name="Week 1" sheetId="2" r:id="rId2"/>
    <sheet name="Week 2" sheetId="3" r:id="rId3"/>
    <sheet name="Week 3" sheetId="4" r:id="rId4"/>
    <sheet name="Week 4" sheetId="5" r:id="rId5"/>
    <sheet name="Week 5" sheetId="8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8" l="1"/>
  <c r="C6" i="8"/>
  <c r="C20" i="5"/>
  <c r="C29" i="5"/>
  <c r="C6" i="2"/>
  <c r="C28" i="3"/>
  <c r="C38" i="4"/>
  <c r="C37" i="3"/>
  <c r="E37" i="3"/>
  <c r="G37" i="3"/>
  <c r="I37" i="3"/>
  <c r="K37" i="3"/>
  <c r="C6" i="3"/>
  <c r="G15" i="4"/>
  <c r="E15" i="4"/>
  <c r="C15" i="4"/>
  <c r="C7" i="5"/>
  <c r="E38" i="4"/>
  <c r="C15" i="3"/>
  <c r="C12" i="5"/>
  <c r="C6" i="5"/>
  <c r="G28" i="4"/>
  <c r="E28" i="4"/>
  <c r="C28" i="4"/>
  <c r="A32" i="8"/>
  <c r="B39" i="8"/>
  <c r="B38" i="8"/>
  <c r="B37" i="8"/>
  <c r="B48" i="8"/>
  <c r="E48" i="8"/>
  <c r="D48" i="8"/>
  <c r="C48" i="8"/>
  <c r="B47" i="8"/>
  <c r="E47" i="8"/>
  <c r="D47" i="8"/>
  <c r="C47" i="8"/>
  <c r="B46" i="8"/>
  <c r="E46" i="8"/>
  <c r="D46" i="8"/>
  <c r="C46" i="8"/>
  <c r="A13" i="8"/>
  <c r="A4" i="8"/>
  <c r="A4" i="5"/>
  <c r="E15" i="8"/>
  <c r="G15" i="8"/>
  <c r="I15" i="8"/>
  <c r="I6" i="8"/>
  <c r="G6" i="8"/>
  <c r="E6" i="8"/>
  <c r="C6" i="4"/>
  <c r="E6" i="4"/>
  <c r="I38" i="4"/>
  <c r="G38" i="4"/>
  <c r="G6" i="4"/>
  <c r="C28" i="2"/>
  <c r="A26" i="4"/>
  <c r="A36" i="4"/>
  <c r="I28" i="3"/>
  <c r="G28" i="3"/>
  <c r="E28" i="3"/>
  <c r="A26" i="3"/>
  <c r="A35" i="3"/>
  <c r="A10" i="5"/>
  <c r="A27" i="5"/>
  <c r="A18" i="5"/>
  <c r="A13" i="4"/>
  <c r="A4" i="4"/>
  <c r="A13" i="3"/>
  <c r="A4" i="3"/>
  <c r="A35" i="2"/>
  <c r="A26" i="2"/>
  <c r="A13" i="2"/>
  <c r="A4" i="2"/>
  <c r="E7" i="5"/>
  <c r="E12" i="5"/>
  <c r="C37" i="2"/>
  <c r="E37" i="2"/>
  <c r="G37" i="2"/>
  <c r="I37" i="2"/>
  <c r="K37" i="2"/>
  <c r="G28" i="2"/>
  <c r="C15" i="2"/>
  <c r="E15" i="2"/>
  <c r="G6" i="2"/>
  <c r="I29" i="5"/>
  <c r="E20" i="5"/>
  <c r="G20" i="5"/>
  <c r="I20" i="5"/>
  <c r="G15" i="3"/>
  <c r="I6" i="3"/>
  <c r="E6" i="2"/>
  <c r="E28" i="2"/>
  <c r="I15" i="3"/>
  <c r="K15" i="2"/>
  <c r="M15" i="2"/>
  <c r="G15" i="2"/>
  <c r="E15" i="3"/>
  <c r="I15" i="2"/>
  <c r="G29" i="5"/>
  <c r="E29" i="5"/>
  <c r="E6" i="5"/>
  <c r="E6" i="3"/>
  <c r="G6" i="3"/>
</calcChain>
</file>

<file path=xl/sharedStrings.xml><?xml version="1.0" encoding="utf-8"?>
<sst xmlns="http://schemas.openxmlformats.org/spreadsheetml/2006/main" count="688" uniqueCount="102">
  <si>
    <t>Bench Press</t>
  </si>
  <si>
    <t>Squat</t>
  </si>
  <si>
    <t>Deadlift</t>
  </si>
  <si>
    <t>Warm Up</t>
  </si>
  <si>
    <t>Set 1</t>
  </si>
  <si>
    <t>Set 2</t>
  </si>
  <si>
    <t>Set 3</t>
  </si>
  <si>
    <t>x8</t>
  </si>
  <si>
    <t>Set 4</t>
  </si>
  <si>
    <t>x6</t>
  </si>
  <si>
    <t>x5</t>
  </si>
  <si>
    <t>x2-3</t>
  </si>
  <si>
    <t>x12</t>
  </si>
  <si>
    <t>Bench</t>
  </si>
  <si>
    <t>Set 5</t>
  </si>
  <si>
    <t>Set 6</t>
  </si>
  <si>
    <t>x4</t>
  </si>
  <si>
    <t>Bench 1</t>
  </si>
  <si>
    <t>Bench 2</t>
  </si>
  <si>
    <t>Set1</t>
  </si>
  <si>
    <t>x2-4</t>
  </si>
  <si>
    <t>Old 1RM</t>
  </si>
  <si>
    <t>2 Reps</t>
  </si>
  <si>
    <t>3 Reps</t>
  </si>
  <si>
    <t>4 Reps</t>
  </si>
  <si>
    <t>lb</t>
  </si>
  <si>
    <t>Goblet Squat</t>
  </si>
  <si>
    <t>Kettle Bell Swings</t>
  </si>
  <si>
    <t>ACCESSORY SUPERSET</t>
  </si>
  <si>
    <t>x10</t>
  </si>
  <si>
    <t>x20</t>
  </si>
  <si>
    <t>Weighted Lunges</t>
  </si>
  <si>
    <t>Kettlebell Swings</t>
  </si>
  <si>
    <t>x15</t>
  </si>
  <si>
    <t>x10(Each Leg)</t>
  </si>
  <si>
    <t>Close Grip Dumbbell Bench</t>
  </si>
  <si>
    <t>Pull Ups</t>
  </si>
  <si>
    <t>Dumbbell Rows</t>
  </si>
  <si>
    <t>x2</t>
  </si>
  <si>
    <t>x3</t>
  </si>
  <si>
    <t>Option 1: 1RM PROGRESSIVE OVERLOAD</t>
  </si>
  <si>
    <t>Option 2: Test Your 1 Rep MAXcardo</t>
  </si>
  <si>
    <t xml:space="preserve">IF Option 1 is COMPLETED, insert new estimated 1RM for next cycle depending on amount of reps completed: </t>
  </si>
  <si>
    <t>ACCESSORIES</t>
  </si>
  <si>
    <t>Week 1 - Easing In (Not Really)</t>
  </si>
  <si>
    <t>Week 2- I'm Weak, Too</t>
  </si>
  <si>
    <t>Week 4 - Part 1: The Big Boy</t>
  </si>
  <si>
    <t>Week 4 - Part 2: Intermittent Deload</t>
  </si>
  <si>
    <t>Week 3 - Bruh…</t>
  </si>
  <si>
    <t>Insert your 100% 1RMs for the following lifts:</t>
  </si>
  <si>
    <t>Always eat a moderate-sized meal 30-60 minutes prior to workout</t>
  </si>
  <si>
    <t>Get in the zone before every lift - mental focus is key to a successful set</t>
  </si>
  <si>
    <t>If set is NOT complete, rest 30-60 seconds then finish the remaining reps of the set</t>
  </si>
  <si>
    <t>Additional Information:</t>
  </si>
  <si>
    <t>Weighted Lunges (Heavy)</t>
  </si>
  <si>
    <t>x8 (Each Leg)</t>
  </si>
  <si>
    <t>x25</t>
  </si>
  <si>
    <t>Close Grip Dumbbell Bench (Heavy)</t>
  </si>
  <si>
    <t>Insert Start Date For Program:</t>
  </si>
  <si>
    <t>The exercises in the ACCESSORY SUPERSETS are to be performed consecutively without rest</t>
  </si>
  <si>
    <t>Face Pulls</t>
  </si>
  <si>
    <t>Incline Dumbbell Bench</t>
  </si>
  <si>
    <t>Incline Dumbbell Bench (Heavy)</t>
  </si>
  <si>
    <t>Overhead Press</t>
  </si>
  <si>
    <t>Dips</t>
  </si>
  <si>
    <t>x10-15</t>
  </si>
  <si>
    <t>Optional Exercise 1</t>
  </si>
  <si>
    <t>Optional Exercise 2</t>
  </si>
  <si>
    <t>Dumbbell Overhead Press</t>
  </si>
  <si>
    <t xml:space="preserve">Squat </t>
  </si>
  <si>
    <t>Deload Squat</t>
  </si>
  <si>
    <t>Deload Bench</t>
  </si>
  <si>
    <t>MASScardo 5-Week Powerbuilding Strength Program</t>
  </si>
  <si>
    <t>Perform inputed 1RM for maximum reps</t>
  </si>
  <si>
    <t>Test for your new 1RM. Remember, mental focus is key. Good luck!</t>
  </si>
  <si>
    <t>x1</t>
  </si>
  <si>
    <t>x7</t>
  </si>
  <si>
    <t xml:space="preserve">Have a gym partner! Or 2. Or 3. Not only to spot each other but to motivate each other too. </t>
  </si>
  <si>
    <t>You and your gym partner(s) can alternate between the exercises in the ACCESSORY SUPERSETS</t>
  </si>
  <si>
    <t>Choose Your Option</t>
  </si>
  <si>
    <t>Begin New Cycle After Week 5</t>
  </si>
  <si>
    <t xml:space="preserve">Week 5 - Part 1: Intermittent Deload cont. </t>
  </si>
  <si>
    <t>Week 5 - Part 2: Choose Your Destiny</t>
  </si>
  <si>
    <t>For either option - you may fit all 3 lifts on one day, either Thursday or Friday, or divide the lifts between the 2 days</t>
  </si>
  <si>
    <t>If you're only able to perform your 1RMs for 1 rep,</t>
  </si>
  <si>
    <t>I suggest repping singles for another 1-3 sets (however much your body can perform)</t>
  </si>
  <si>
    <t xml:space="preserve">and adding the number of singles to your total amount of reps completed. </t>
  </si>
  <si>
    <t xml:space="preserve">POST YOUR PROGRESS! Tag me @sidmascardo and/or hashtag #MASScardo5Week so that I, and other people who are doing this strength plan, can view your progression. </t>
  </si>
  <si>
    <t xml:space="preserve"> This can also be a platform to communicate with me if you have any questions as well as with others about the lifts and etc.</t>
  </si>
  <si>
    <t>Properly stretch before every workout!</t>
  </si>
  <si>
    <t>If this is your first cycle of MASScardo, I highly suggest choosing Week 5 Option 1, then doing Option 2 on your second cycle</t>
  </si>
  <si>
    <r>
      <t xml:space="preserve">Ask me about online coaching at </t>
    </r>
    <r>
      <rPr>
        <b/>
        <sz val="14"/>
        <color theme="1"/>
        <rFont val="Calibri"/>
        <family val="2"/>
        <scheme val="minor"/>
      </rPr>
      <t>sidmascardofit@gmail.com</t>
    </r>
  </si>
  <si>
    <t>For a more in-depth, personalized workout plan. Custom macros suited to your specific goals. And further assistance with mobility, strength, and hypertrophy training.</t>
  </si>
  <si>
    <t>If reps cannot be completed, then go HAM on the accessories</t>
  </si>
  <si>
    <t>For a more in-depth personalized workout plan, custom macros, further assistance with mobility, strength, and hypertrophy training suited to your specific goals</t>
  </si>
  <si>
    <t>DON'T FORGET TO INPUT YOUR 1 REP MAXES</t>
  </si>
  <si>
    <t>PLEASE READ THE INFO BELOW</t>
  </si>
  <si>
    <t>Just make sure your squad doesn't make your workout longer than it should be. Or the rests between your sets too long. It happens.</t>
  </si>
  <si>
    <t>If the equipment aren't accessible to perform the ACCESSORY SUPERSETS together, then do the exercises individually</t>
  </si>
  <si>
    <t>All UPPER BODY accessories exercises can be changed to a different variation of the exercise, or to another exercise as long as the principles are the same (ex: dumbbell rows = horizontal pull; can be changed to an exercise like pendlay rows)</t>
  </si>
  <si>
    <t>Active Deload Bench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</si>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</sst>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1"/>
      <color theme="1"/>
      <name val="Calibri (Body)"/>
    </font>
    <font>
      <sz val="11"/>
      <color rgb="FF000000"/>
      <name val="Calibri"/>
      <family val="2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4">
    <xf numFmtId="0" fontId="0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7">
    <xf numFmtId="0" fontId="0" fillId="0" borderId="0" xfId="0"/>
    <xf numFmtId="1" fontId="0" fillId="0" borderId="0" xfId="0" applyNumberFormat="1"/>
    <xf numFmtId="1" fontId="0" fillId="0" borderId="0" xfId="1" applyNumberFormat="1" applyFont="1"/>
    <xf numFmtId="0" fontId="4" fillId="0" borderId="0" xfId="0" applyFont="1"/>
    <xf numFmtId="1" fontId="0" fillId="2" borderId="0" xfId="0" applyNumberFormat="1" applyFill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/>
    <xf numFmtId="1" fontId="6" fillId="0" borderId="0" xfId="0" applyNumberFormat="1" applyFont="1"/>
    <xf numFmtId="0" fontId="7" fillId="0" borderId="0" xfId="0" applyFont="1"/>
    <xf numFmtId="1" fontId="0" fillId="0" borderId="8" xfId="0" applyNumberFormat="1" applyBorder="1"/>
    <xf numFmtId="1" fontId="0" fillId="0" borderId="9" xfId="0" applyNumberFormat="1" applyBorder="1"/>
    <xf numFmtId="1" fontId="0" fillId="0" borderId="6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7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3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4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" xfId="0" applyNumberFormat="1" applyBorder="1"/>
    <xf numFmtId="1" fontId="0" fillId="0" borderId="1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1" fontId="0" fillId="0" borderId="26" xfId="0" applyNumberFormat="1" applyBorder="1"/>
    <xf numFmtId="1" fontId="0" fillId="0" borderId="27" xfId="0" applyNumberFormat="1" applyBorder="1"/>
    <xf numFmtId="1" fontId="0" fillId="0" borderId="28" xfId="0" applyNumberFormat="1" applyBorder="1"/>
    <xf numFmtId="1" fontId="0" fillId="0" borderId="29" xfId="0" applyNumberFormat="1" applyBorder="1"/>
    <xf numFmtId="14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 horizontal="center"/>
      <protection hidden="1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4" fillId="0" borderId="0" xfId="0" applyNumberFormat="1" applyFont="1"/>
    <xf numFmtId="1" fontId="0" fillId="0" borderId="31" xfId="0" applyNumberFormat="1" applyBorder="1"/>
    <xf numFmtId="1" fontId="0" fillId="0" borderId="32" xfId="0" applyNumberFormat="1" applyBorder="1"/>
    <xf numFmtId="1" fontId="0" fillId="2" borderId="0" xfId="0" applyNumberFormat="1" applyFont="1" applyFill="1" applyAlignment="1">
      <alignment horizontal="right"/>
    </xf>
    <xf numFmtId="1" fontId="0" fillId="0" borderId="34" xfId="0" applyNumberFormat="1" applyBorder="1"/>
    <xf numFmtId="1" fontId="0" fillId="0" borderId="4" xfId="0" applyNumberFormat="1" applyFont="1" applyBorder="1"/>
    <xf numFmtId="1" fontId="0" fillId="0" borderId="35" xfId="0" applyNumberFormat="1" applyBorder="1"/>
    <xf numFmtId="1" fontId="0" fillId="0" borderId="37" xfId="0" applyNumberFormat="1" applyBorder="1"/>
    <xf numFmtId="1" fontId="0" fillId="3" borderId="1" xfId="0" applyNumberFormat="1" applyFill="1" applyBorder="1"/>
    <xf numFmtId="1" fontId="0" fillId="0" borderId="23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21" xfId="0" applyNumberFormat="1" applyBorder="1" applyAlignment="1">
      <alignment horizontal="left"/>
    </xf>
    <xf numFmtId="1" fontId="0" fillId="0" borderId="38" xfId="0" applyNumberFormat="1" applyBorder="1"/>
    <xf numFmtId="1" fontId="0" fillId="0" borderId="32" xfId="0" applyNumberFormat="1" applyFont="1" applyBorder="1" applyAlignment="1">
      <alignment horizontal="left"/>
    </xf>
    <xf numFmtId="1" fontId="0" fillId="0" borderId="40" xfId="0" applyNumberFormat="1" applyBorder="1" applyAlignment="1">
      <alignment horizontal="left"/>
    </xf>
    <xf numFmtId="1" fontId="0" fillId="0" borderId="39" xfId="0" applyNumberFormat="1" applyBorder="1" applyAlignment="1">
      <alignment horizontal="left"/>
    </xf>
    <xf numFmtId="1" fontId="0" fillId="0" borderId="33" xfId="0" applyNumberFormat="1" applyBorder="1" applyAlignment="1">
      <alignment horizontal="left"/>
    </xf>
    <xf numFmtId="1" fontId="11" fillId="0" borderId="1" xfId="0" applyNumberFormat="1" applyFont="1" applyBorder="1"/>
    <xf numFmtId="1" fontId="0" fillId="0" borderId="42" xfId="0" applyNumberFormat="1" applyBorder="1"/>
    <xf numFmtId="1" fontId="0" fillId="0" borderId="43" xfId="0" applyNumberFormat="1" applyBorder="1"/>
    <xf numFmtId="1" fontId="0" fillId="0" borderId="33" xfId="0" applyNumberFormat="1" applyBorder="1"/>
    <xf numFmtId="1" fontId="0" fillId="0" borderId="44" xfId="0" applyNumberFormat="1" applyBorder="1"/>
    <xf numFmtId="1" fontId="0" fillId="0" borderId="13" xfId="0" applyNumberFormat="1" applyBorder="1"/>
    <xf numFmtId="1" fontId="0" fillId="0" borderId="45" xfId="0" applyNumberFormat="1" applyBorder="1"/>
    <xf numFmtId="1" fontId="0" fillId="2" borderId="1" xfId="0" applyNumberFormat="1" applyFill="1" applyBorder="1"/>
    <xf numFmtId="1" fontId="0" fillId="0" borderId="0" xfId="0" applyNumberFormat="1" applyBorder="1"/>
    <xf numFmtId="1" fontId="0" fillId="2" borderId="20" xfId="0" applyNumberFormat="1" applyFill="1" applyBorder="1"/>
    <xf numFmtId="1" fontId="0" fillId="2" borderId="32" xfId="0" applyNumberFormat="1" applyFill="1" applyBorder="1"/>
    <xf numFmtId="1" fontId="0" fillId="2" borderId="12" xfId="0" applyNumberFormat="1" applyFill="1" applyBorder="1"/>
    <xf numFmtId="1" fontId="0" fillId="2" borderId="31" xfId="0" applyNumberFormat="1" applyFill="1" applyBorder="1"/>
    <xf numFmtId="1" fontId="0" fillId="0" borderId="20" xfId="0" applyNumberFormat="1" applyBorder="1" applyAlignment="1">
      <alignment horizontal="left"/>
    </xf>
    <xf numFmtId="1" fontId="0" fillId="0" borderId="32" xfId="0" applyNumberFormat="1" applyBorder="1" applyAlignment="1">
      <alignment horizontal="left"/>
    </xf>
    <xf numFmtId="1" fontId="0" fillId="2" borderId="1" xfId="0" applyNumberFormat="1" applyFill="1" applyBorder="1" applyAlignment="1">
      <alignment horizontal="right"/>
    </xf>
    <xf numFmtId="1" fontId="0" fillId="2" borderId="42" xfId="0" applyNumberFormat="1" applyFill="1" applyBorder="1" applyAlignment="1">
      <alignment horizontal="right"/>
    </xf>
    <xf numFmtId="1" fontId="0" fillId="2" borderId="21" xfId="0" applyNumberFormat="1" applyFill="1" applyBorder="1"/>
    <xf numFmtId="1" fontId="0" fillId="2" borderId="21" xfId="0" applyNumberFormat="1" applyFill="1" applyBorder="1" applyAlignment="1">
      <alignment horizontal="right"/>
    </xf>
    <xf numFmtId="1" fontId="0" fillId="2" borderId="33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42" xfId="0" applyNumberFormat="1" applyBorder="1" applyAlignment="1">
      <alignment horizontal="left"/>
    </xf>
    <xf numFmtId="1" fontId="0" fillId="2" borderId="38" xfId="0" applyNumberFormat="1" applyFill="1" applyBorder="1"/>
    <xf numFmtId="1" fontId="0" fillId="2" borderId="32" xfId="0" applyNumberFormat="1" applyFill="1" applyBorder="1" applyAlignment="1">
      <alignment horizontal="right"/>
    </xf>
    <xf numFmtId="0" fontId="0" fillId="0" borderId="0" xfId="0" applyFont="1"/>
    <xf numFmtId="1" fontId="0" fillId="3" borderId="20" xfId="0" applyNumberFormat="1" applyFill="1" applyBorder="1"/>
    <xf numFmtId="1" fontId="0" fillId="0" borderId="48" xfId="0" applyNumberFormat="1" applyBorder="1"/>
    <xf numFmtId="1" fontId="0" fillId="0" borderId="28" xfId="0" applyNumberFormat="1" applyBorder="1" applyAlignment="1">
      <alignment horizontal="left"/>
    </xf>
    <xf numFmtId="1" fontId="0" fillId="2" borderId="28" xfId="0" applyNumberFormat="1" applyFill="1" applyBorder="1"/>
    <xf numFmtId="1" fontId="0" fillId="2" borderId="28" xfId="0" applyNumberFormat="1" applyFill="1" applyBorder="1" applyAlignment="1">
      <alignment horizontal="right"/>
    </xf>
    <xf numFmtId="1" fontId="0" fillId="2" borderId="49" xfId="0" applyNumberFormat="1" applyFill="1" applyBorder="1" applyAlignment="1">
      <alignment horizontal="right"/>
    </xf>
    <xf numFmtId="1" fontId="0" fillId="2" borderId="20" xfId="0" applyNumberFormat="1" applyFill="1" applyBorder="1" applyAlignment="1">
      <alignment horizontal="right"/>
    </xf>
    <xf numFmtId="1" fontId="0" fillId="2" borderId="2" xfId="0" applyNumberFormat="1" applyFill="1" applyBorder="1"/>
    <xf numFmtId="1" fontId="0" fillId="2" borderId="50" xfId="0" applyNumberFormat="1" applyFill="1" applyBorder="1" applyAlignment="1">
      <alignment horizontal="right"/>
    </xf>
    <xf numFmtId="1" fontId="0" fillId="0" borderId="18" xfId="0" applyNumberFormat="1" applyBorder="1" applyAlignment="1">
      <alignment horizontal="left"/>
    </xf>
    <xf numFmtId="1" fontId="0" fillId="0" borderId="36" xfId="0" applyNumberFormat="1" applyBorder="1" applyAlignment="1">
      <alignment horizontal="left"/>
    </xf>
    <xf numFmtId="1" fontId="12" fillId="4" borderId="4" xfId="0" applyNumberFormat="1" applyFont="1" applyFill="1" applyBorder="1"/>
    <xf numFmtId="1" fontId="12" fillId="4" borderId="4" xfId="0" applyNumberFormat="1" applyFont="1" applyFill="1" applyBorder="1" applyAlignment="1">
      <alignment horizontal="right"/>
    </xf>
    <xf numFmtId="1" fontId="12" fillId="0" borderId="47" xfId="0" applyNumberFormat="1" applyFont="1" applyBorder="1"/>
    <xf numFmtId="1" fontId="12" fillId="0" borderId="51" xfId="0" applyNumberFormat="1" applyFont="1" applyBorder="1"/>
    <xf numFmtId="1" fontId="12" fillId="0" borderId="51" xfId="0" applyNumberFormat="1" applyFont="1" applyBorder="1" applyAlignment="1">
      <alignment horizontal="left"/>
    </xf>
    <xf numFmtId="1" fontId="12" fillId="0" borderId="52" xfId="0" applyNumberFormat="1" applyFont="1" applyBorder="1"/>
    <xf numFmtId="1" fontId="12" fillId="0" borderId="27" xfId="0" applyNumberFormat="1" applyFont="1" applyBorder="1"/>
    <xf numFmtId="1" fontId="12" fillId="0" borderId="27" xfId="0" applyNumberFormat="1" applyFont="1" applyBorder="1" applyAlignment="1">
      <alignment horizontal="left"/>
    </xf>
    <xf numFmtId="1" fontId="12" fillId="0" borderId="43" xfId="0" applyNumberFormat="1" applyFont="1" applyBorder="1"/>
    <xf numFmtId="1" fontId="12" fillId="0" borderId="17" xfId="0" applyNumberFormat="1" applyFont="1" applyBorder="1"/>
    <xf numFmtId="1" fontId="12" fillId="0" borderId="17" xfId="0" applyNumberFormat="1" applyFont="1" applyBorder="1" applyAlignment="1">
      <alignment horizontal="left"/>
    </xf>
    <xf numFmtId="1" fontId="12" fillId="0" borderId="53" xfId="0" applyNumberFormat="1" applyFont="1" applyBorder="1"/>
    <xf numFmtId="1" fontId="12" fillId="0" borderId="34" xfId="0" applyNumberFormat="1" applyFont="1" applyBorder="1"/>
    <xf numFmtId="1" fontId="12" fillId="0" borderId="34" xfId="0" applyNumberFormat="1" applyFont="1" applyBorder="1" applyAlignment="1">
      <alignment horizontal="left"/>
    </xf>
    <xf numFmtId="1" fontId="12" fillId="0" borderId="16" xfId="0" applyNumberFormat="1" applyFont="1" applyBorder="1" applyAlignment="1">
      <alignment horizontal="left"/>
    </xf>
    <xf numFmtId="1" fontId="12" fillId="0" borderId="54" xfId="0" applyNumberFormat="1" applyFont="1" applyBorder="1" applyAlignment="1">
      <alignment horizontal="left"/>
    </xf>
    <xf numFmtId="1" fontId="12" fillId="0" borderId="14" xfId="0" applyNumberFormat="1" applyFont="1" applyBorder="1" applyAlignment="1">
      <alignment horizontal="left"/>
    </xf>
    <xf numFmtId="1" fontId="12" fillId="4" borderId="26" xfId="0" applyNumberFormat="1" applyFont="1" applyFill="1" applyBorder="1" applyAlignment="1">
      <alignment horizontal="right"/>
    </xf>
    <xf numFmtId="1" fontId="12" fillId="0" borderId="1" xfId="0" applyNumberFormat="1" applyFont="1" applyBorder="1"/>
    <xf numFmtId="1" fontId="12" fillId="0" borderId="21" xfId="0" applyNumberFormat="1" applyFont="1" applyBorder="1"/>
    <xf numFmtId="1" fontId="0" fillId="2" borderId="17" xfId="0" applyNumberFormat="1" applyFill="1" applyBorder="1"/>
    <xf numFmtId="1" fontId="12" fillId="0" borderId="44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0" fillId="0" borderId="47" xfId="0" applyNumberFormat="1" applyBorder="1"/>
    <xf numFmtId="1" fontId="13" fillId="0" borderId="0" xfId="0" applyNumberFormat="1" applyFont="1" applyAlignment="1">
      <alignment horizontal="center"/>
    </xf>
    <xf numFmtId="1" fontId="0" fillId="0" borderId="55" xfId="0" applyNumberFormat="1" applyBorder="1"/>
    <xf numFmtId="1" fontId="0" fillId="0" borderId="12" xfId="0" applyNumberFormat="1" applyBorder="1" applyAlignment="1">
      <alignment horizontal="left"/>
    </xf>
    <xf numFmtId="1" fontId="0" fillId="0" borderId="56" xfId="0" applyNumberFormat="1" applyBorder="1" applyAlignment="1">
      <alignment horizontal="left"/>
    </xf>
    <xf numFmtId="1" fontId="12" fillId="0" borderId="55" xfId="0" applyNumberFormat="1" applyFont="1" applyBorder="1"/>
    <xf numFmtId="1" fontId="12" fillId="0" borderId="10" xfId="0" applyNumberFormat="1" applyFont="1" applyBorder="1"/>
    <xf numFmtId="1" fontId="12" fillId="0" borderId="10" xfId="0" applyNumberFormat="1" applyFont="1" applyBorder="1" applyAlignment="1">
      <alignment horizontal="left"/>
    </xf>
    <xf numFmtId="1" fontId="12" fillId="0" borderId="7" xfId="0" applyNumberFormat="1" applyFont="1" applyBorder="1" applyAlignment="1">
      <alignment horizontal="left"/>
    </xf>
    <xf numFmtId="1" fontId="5" fillId="0" borderId="25" xfId="0" applyNumberFormat="1" applyFont="1" applyBorder="1"/>
    <xf numFmtId="1" fontId="0" fillId="0" borderId="57" xfId="0" applyNumberFormat="1" applyBorder="1"/>
    <xf numFmtId="0" fontId="13" fillId="0" borderId="58" xfId="0" applyFont="1" applyBorder="1" applyAlignment="1">
      <alignment vertical="center"/>
    </xf>
    <xf numFmtId="0" fontId="0" fillId="0" borderId="59" xfId="0" applyBorder="1"/>
    <xf numFmtId="0" fontId="0" fillId="0" borderId="26" xfId="0" applyBorder="1"/>
    <xf numFmtId="1" fontId="13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25" xfId="0" applyNumberForma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42" xfId="0" applyNumberFormat="1" applyFill="1" applyBorder="1" applyAlignment="1">
      <alignment horizontal="center"/>
    </xf>
    <xf numFmtId="1" fontId="0" fillId="2" borderId="4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5" fillId="0" borderId="0" xfId="0" applyNumberFormat="1" applyFont="1" applyAlignment="1">
      <alignment horizontal="center"/>
    </xf>
  </cellXfs>
  <cellStyles count="5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B15" sqref="B15"/>
    </sheetView>
  </sheetViews>
  <sheetFormatPr baseColWidth="10" defaultColWidth="8.83203125" defaultRowHeight="14" x14ac:dyDescent="0"/>
  <cols>
    <col min="1" max="1" width="11.5" bestFit="1" customWidth="1"/>
    <col min="2" max="2" width="12.1640625" customWidth="1"/>
    <col min="3" max="3" width="21" bestFit="1" customWidth="1"/>
  </cols>
  <sheetData>
    <row r="1" spans="1:10" ht="24" thickBot="1">
      <c r="A1" s="140" t="s">
        <v>72</v>
      </c>
      <c r="B1" s="141"/>
      <c r="C1" s="141"/>
      <c r="D1" s="141"/>
      <c r="E1" s="141"/>
      <c r="F1" s="141"/>
      <c r="G1" s="141"/>
      <c r="H1" s="141"/>
      <c r="I1" s="141"/>
      <c r="J1" s="142"/>
    </row>
    <row r="4" spans="1:10" ht="18">
      <c r="A4" s="146" t="s">
        <v>96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8">
      <c r="A5" s="146" t="s">
        <v>95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8">
      <c r="A6" s="138"/>
      <c r="B6" s="139"/>
      <c r="C6" s="139"/>
      <c r="D6" s="139"/>
      <c r="E6" s="139"/>
      <c r="F6" s="139"/>
      <c r="G6" s="139"/>
      <c r="H6" s="139"/>
      <c r="I6" s="139"/>
      <c r="J6" s="139"/>
    </row>
    <row r="8" spans="1:10">
      <c r="A8" s="3" t="s">
        <v>58</v>
      </c>
      <c r="C8" s="40">
        <v>42975</v>
      </c>
      <c r="D8" s="39"/>
    </row>
    <row r="11" spans="1:10">
      <c r="A11" s="3" t="s">
        <v>49</v>
      </c>
    </row>
    <row r="12" spans="1:10">
      <c r="A12" t="s">
        <v>0</v>
      </c>
      <c r="B12" s="11">
        <v>0</v>
      </c>
      <c r="C12" s="7" t="s">
        <v>25</v>
      </c>
    </row>
    <row r="13" spans="1:10">
      <c r="A13" t="s">
        <v>1</v>
      </c>
      <c r="B13" s="11">
        <v>0</v>
      </c>
      <c r="C13" s="7" t="s">
        <v>25</v>
      </c>
    </row>
    <row r="14" spans="1:10">
      <c r="A14" t="s">
        <v>2</v>
      </c>
      <c r="B14" s="11">
        <v>0</v>
      </c>
      <c r="C14" s="7" t="s">
        <v>25</v>
      </c>
    </row>
    <row r="17" spans="1:1">
      <c r="A17" s="3" t="s">
        <v>53</v>
      </c>
    </row>
    <row r="18" spans="1:1">
      <c r="A18" s="86" t="s">
        <v>90</v>
      </c>
    </row>
    <row r="19" spans="1:1">
      <c r="A19" s="86"/>
    </row>
    <row r="20" spans="1:1">
      <c r="A20" s="86" t="s">
        <v>89</v>
      </c>
    </row>
    <row r="21" spans="1:1">
      <c r="A21" s="86"/>
    </row>
    <row r="22" spans="1:1">
      <c r="A22" s="86" t="s">
        <v>77</v>
      </c>
    </row>
    <row r="23" spans="1:1">
      <c r="A23" s="86" t="s">
        <v>97</v>
      </c>
    </row>
    <row r="24" spans="1:1">
      <c r="A24" s="86" t="s">
        <v>78</v>
      </c>
    </row>
    <row r="25" spans="1:1">
      <c r="A25" s="3"/>
    </row>
    <row r="26" spans="1:1">
      <c r="A26" t="s">
        <v>50</v>
      </c>
    </row>
    <row r="28" spans="1:1">
      <c r="A28" t="s">
        <v>51</v>
      </c>
    </row>
    <row r="30" spans="1:1">
      <c r="A30" t="s">
        <v>52</v>
      </c>
    </row>
    <row r="31" spans="1:1">
      <c r="A31" t="s">
        <v>93</v>
      </c>
    </row>
    <row r="33" spans="1:16">
      <c r="A33" t="s">
        <v>59</v>
      </c>
    </row>
    <row r="34" spans="1:16">
      <c r="A34" t="s">
        <v>98</v>
      </c>
    </row>
    <row r="36" spans="1:16">
      <c r="A36" t="s">
        <v>99</v>
      </c>
    </row>
    <row r="38" spans="1:16">
      <c r="A38" t="s">
        <v>87</v>
      </c>
    </row>
    <row r="39" spans="1:16">
      <c r="A39" t="s">
        <v>88</v>
      </c>
    </row>
    <row r="42" spans="1:16" ht="18">
      <c r="A42" s="132" t="s">
        <v>92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4"/>
    </row>
    <row r="43" spans="1:16" ht="18">
      <c r="A43" s="143" t="s">
        <v>91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5"/>
    </row>
  </sheetData>
  <mergeCells count="4">
    <mergeCell ref="A1:J1"/>
    <mergeCell ref="A43:P43"/>
    <mergeCell ref="A5:J5"/>
    <mergeCell ref="A4:J4"/>
  </mergeCells>
  <phoneticPr fontId="1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6" sqref="C6"/>
    </sheetView>
  </sheetViews>
  <sheetFormatPr baseColWidth="10" defaultColWidth="8.83203125" defaultRowHeight="14" x14ac:dyDescent="0"/>
  <cols>
    <col min="1" max="1" width="25.5" style="1" customWidth="1"/>
    <col min="2" max="2" width="8.83203125" style="1"/>
    <col min="3" max="3" width="11.5" style="1" customWidth="1"/>
    <col min="4" max="4" width="11.5" style="5" customWidth="1"/>
    <col min="5" max="5" width="8.83203125" style="1"/>
    <col min="6" max="6" width="9" style="5" customWidth="1"/>
    <col min="7" max="7" width="8.83203125" style="1"/>
    <col min="8" max="8" width="8.33203125" style="5" customWidth="1"/>
    <col min="9" max="9" width="8.83203125" style="1"/>
    <col min="10" max="10" width="8.83203125" style="5"/>
    <col min="11" max="11" width="8.83203125" style="1"/>
    <col min="12" max="12" width="8.83203125" style="5"/>
    <col min="13" max="13" width="8.83203125" style="1"/>
    <col min="14" max="14" width="8.83203125" style="5"/>
    <col min="15" max="16384" width="8.83203125" style="1"/>
  </cols>
  <sheetData>
    <row r="1" spans="1:14" ht="19" thickBot="1">
      <c r="A1" s="149" t="s">
        <v>44</v>
      </c>
      <c r="B1" s="150"/>
      <c r="C1" s="150"/>
      <c r="D1" s="150"/>
      <c r="E1" s="150"/>
      <c r="F1" s="150"/>
      <c r="G1" s="150"/>
      <c r="H1" s="150"/>
      <c r="I1" s="150"/>
      <c r="J1" s="151"/>
    </row>
    <row r="4" spans="1:14" ht="15" thickBot="1">
      <c r="A4" s="43">
        <f>Inputs!C8</f>
        <v>42975</v>
      </c>
    </row>
    <row r="5" spans="1:14" ht="15" thickBot="1">
      <c r="A5" s="13"/>
      <c r="C5" s="152" t="s">
        <v>4</v>
      </c>
      <c r="D5" s="153"/>
      <c r="E5" s="152" t="s">
        <v>5</v>
      </c>
      <c r="F5" s="153"/>
      <c r="G5" s="152" t="s">
        <v>6</v>
      </c>
      <c r="H5" s="153"/>
      <c r="I5" s="152" t="s">
        <v>8</v>
      </c>
      <c r="J5" s="153"/>
    </row>
    <row r="6" spans="1:14">
      <c r="A6" s="50" t="s">
        <v>1</v>
      </c>
      <c r="B6" s="27" t="s">
        <v>3</v>
      </c>
      <c r="C6" s="49">
        <f>MROUND(((Inputs!B13+5)*0.82),5)</f>
        <v>5</v>
      </c>
      <c r="D6" s="52" t="s">
        <v>76</v>
      </c>
      <c r="E6" s="32">
        <f>C6</f>
        <v>5</v>
      </c>
      <c r="F6" s="52" t="s">
        <v>76</v>
      </c>
      <c r="G6" s="32">
        <f>C6</f>
        <v>5</v>
      </c>
      <c r="H6" s="52" t="s">
        <v>76</v>
      </c>
      <c r="I6" s="4"/>
      <c r="J6" s="46"/>
    </row>
    <row r="7" spans="1:14" ht="15" thickBot="1">
      <c r="A7" s="12" t="s">
        <v>28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4">
      <c r="A8" s="69" t="s">
        <v>26</v>
      </c>
      <c r="B8" s="51"/>
      <c r="C8" s="29"/>
      <c r="D8" s="53" t="s">
        <v>29</v>
      </c>
      <c r="E8" s="29"/>
      <c r="F8" s="53" t="s">
        <v>29</v>
      </c>
      <c r="G8" s="29"/>
      <c r="H8" s="53" t="s">
        <v>29</v>
      </c>
      <c r="I8" s="28"/>
      <c r="J8" s="57" t="s">
        <v>29</v>
      </c>
    </row>
    <row r="9" spans="1:14" ht="15" thickBot="1">
      <c r="A9" s="12" t="s">
        <v>27</v>
      </c>
      <c r="B9" s="30"/>
      <c r="C9" s="30"/>
      <c r="D9" s="55" t="s">
        <v>30</v>
      </c>
      <c r="E9" s="30"/>
      <c r="F9" s="55" t="s">
        <v>30</v>
      </c>
      <c r="G9" s="26"/>
      <c r="H9" s="54" t="s">
        <v>30</v>
      </c>
      <c r="I9" s="16"/>
      <c r="J9" s="58" t="s">
        <v>30</v>
      </c>
    </row>
    <row r="10" spans="1:14" ht="15" thickBot="1">
      <c r="A10" s="123" t="s">
        <v>66</v>
      </c>
      <c r="B10" s="17"/>
      <c r="C10" s="17"/>
      <c r="D10" s="124" t="s">
        <v>29</v>
      </c>
      <c r="E10" s="17"/>
      <c r="F10" s="124" t="s">
        <v>29</v>
      </c>
      <c r="G10" s="17"/>
      <c r="H10" s="124" t="s">
        <v>29</v>
      </c>
      <c r="I10" s="17"/>
      <c r="J10" s="125" t="s">
        <v>29</v>
      </c>
    </row>
    <row r="13" spans="1:14" ht="15" thickBot="1">
      <c r="A13" s="43">
        <f>Inputs!C8+1</f>
        <v>42976</v>
      </c>
    </row>
    <row r="14" spans="1:14" ht="15" thickBot="1">
      <c r="C14" s="155" t="s">
        <v>4</v>
      </c>
      <c r="D14" s="155"/>
      <c r="E14" s="155" t="s">
        <v>5</v>
      </c>
      <c r="F14" s="155"/>
      <c r="G14" s="155" t="s">
        <v>6</v>
      </c>
      <c r="H14" s="155"/>
      <c r="I14" s="155" t="s">
        <v>8</v>
      </c>
      <c r="J14" s="155"/>
      <c r="K14" s="155" t="s">
        <v>14</v>
      </c>
      <c r="L14" s="155"/>
      <c r="M14" s="155" t="s">
        <v>15</v>
      </c>
      <c r="N14" s="155"/>
    </row>
    <row r="15" spans="1:14">
      <c r="A15" s="63" t="s">
        <v>17</v>
      </c>
      <c r="B15" s="27" t="s">
        <v>3</v>
      </c>
      <c r="C15" s="27">
        <f>MROUND(((Inputs!B12+5)*0.81),5)</f>
        <v>5</v>
      </c>
      <c r="D15" s="74" t="s">
        <v>10</v>
      </c>
      <c r="E15" s="27">
        <f>C15</f>
        <v>5</v>
      </c>
      <c r="F15" s="74" t="s">
        <v>10</v>
      </c>
      <c r="G15" s="27">
        <f>C15</f>
        <v>5</v>
      </c>
      <c r="H15" s="74" t="s">
        <v>10</v>
      </c>
      <c r="I15" s="27">
        <f>C15</f>
        <v>5</v>
      </c>
      <c r="J15" s="74" t="s">
        <v>10</v>
      </c>
      <c r="K15" s="27">
        <f>C15</f>
        <v>5</v>
      </c>
      <c r="L15" s="74" t="s">
        <v>10</v>
      </c>
      <c r="M15" s="27">
        <f>C15</f>
        <v>5</v>
      </c>
      <c r="N15" s="75" t="s">
        <v>10</v>
      </c>
    </row>
    <row r="16" spans="1:14" ht="15" thickBot="1">
      <c r="A16" s="65" t="s">
        <v>28</v>
      </c>
      <c r="B16" s="68"/>
      <c r="C16" s="68"/>
      <c r="D16" s="76"/>
      <c r="E16" s="68"/>
      <c r="F16" s="76"/>
      <c r="G16" s="68"/>
      <c r="H16" s="76"/>
      <c r="I16" s="68"/>
      <c r="J16" s="76"/>
      <c r="K16" s="68"/>
      <c r="L16" s="76"/>
      <c r="M16" s="68"/>
      <c r="N16" s="77"/>
    </row>
    <row r="17" spans="1:14">
      <c r="A17" s="121" t="s">
        <v>35</v>
      </c>
      <c r="B17" s="29"/>
      <c r="C17" s="29"/>
      <c r="D17" s="53" t="s">
        <v>7</v>
      </c>
      <c r="E17" s="29"/>
      <c r="F17" s="53" t="s">
        <v>7</v>
      </c>
      <c r="G17" s="29"/>
      <c r="H17" s="53" t="s">
        <v>7</v>
      </c>
      <c r="I17" s="29"/>
      <c r="J17" s="53" t="s">
        <v>7</v>
      </c>
      <c r="K17" s="68"/>
      <c r="L17" s="76"/>
      <c r="M17" s="68"/>
      <c r="N17" s="77"/>
    </row>
    <row r="18" spans="1:14" ht="15" thickBot="1">
      <c r="A18" s="88" t="s">
        <v>36</v>
      </c>
      <c r="B18" s="37"/>
      <c r="C18" s="37"/>
      <c r="D18" s="89" t="s">
        <v>29</v>
      </c>
      <c r="E18" s="37"/>
      <c r="F18" s="89" t="s">
        <v>29</v>
      </c>
      <c r="G18" s="37"/>
      <c r="H18" s="89" t="s">
        <v>29</v>
      </c>
      <c r="I18" s="37"/>
      <c r="J18" s="89" t="s">
        <v>29</v>
      </c>
      <c r="K18" s="90"/>
      <c r="L18" s="91"/>
      <c r="M18" s="90"/>
      <c r="N18" s="92"/>
    </row>
    <row r="19" spans="1:14">
      <c r="A19" s="63" t="s">
        <v>37</v>
      </c>
      <c r="B19" s="27"/>
      <c r="C19" s="27"/>
      <c r="D19" s="74" t="s">
        <v>29</v>
      </c>
      <c r="E19" s="27"/>
      <c r="F19" s="74" t="s">
        <v>29</v>
      </c>
      <c r="G19" s="27"/>
      <c r="H19" s="74" t="s">
        <v>29</v>
      </c>
      <c r="I19" s="27"/>
      <c r="J19" s="74" t="s">
        <v>29</v>
      </c>
      <c r="K19" s="70"/>
      <c r="L19" s="93"/>
      <c r="M19" s="70"/>
      <c r="N19" s="85"/>
    </row>
    <row r="20" spans="1:14">
      <c r="A20" s="67" t="s">
        <v>68</v>
      </c>
      <c r="B20" s="29"/>
      <c r="C20" s="29"/>
      <c r="D20" s="53" t="s">
        <v>29</v>
      </c>
      <c r="E20" s="29"/>
      <c r="F20" s="53" t="s">
        <v>29</v>
      </c>
      <c r="G20" s="29"/>
      <c r="H20" s="53" t="s">
        <v>29</v>
      </c>
      <c r="I20" s="29"/>
      <c r="J20" s="53" t="s">
        <v>29</v>
      </c>
      <c r="K20" s="68"/>
      <c r="L20" s="76"/>
      <c r="M20" s="68"/>
      <c r="N20" s="77"/>
    </row>
    <row r="21" spans="1:14">
      <c r="A21" s="67" t="s">
        <v>60</v>
      </c>
      <c r="B21" s="29"/>
      <c r="C21" s="29"/>
      <c r="D21" s="53" t="s">
        <v>29</v>
      </c>
      <c r="E21" s="29"/>
      <c r="F21" s="53" t="s">
        <v>29</v>
      </c>
      <c r="G21" s="29"/>
      <c r="H21" s="53" t="s">
        <v>29</v>
      </c>
      <c r="I21" s="29"/>
      <c r="J21" s="53" t="s">
        <v>29</v>
      </c>
      <c r="K21" s="68"/>
      <c r="L21" s="76"/>
      <c r="M21" s="68"/>
      <c r="N21" s="77"/>
    </row>
    <row r="22" spans="1:14">
      <c r="A22" s="67" t="s">
        <v>66</v>
      </c>
      <c r="B22" s="29"/>
      <c r="C22" s="29"/>
      <c r="D22" s="53" t="s">
        <v>29</v>
      </c>
      <c r="E22" s="29"/>
      <c r="F22" s="53" t="s">
        <v>29</v>
      </c>
      <c r="G22" s="29"/>
      <c r="H22" s="53" t="s">
        <v>29</v>
      </c>
      <c r="I22" s="29"/>
      <c r="J22" s="53" t="s">
        <v>29</v>
      </c>
      <c r="K22" s="68"/>
      <c r="L22" s="76"/>
      <c r="M22" s="68"/>
      <c r="N22" s="77"/>
    </row>
    <row r="23" spans="1:14" ht="15" thickBot="1">
      <c r="A23" s="65" t="s">
        <v>67</v>
      </c>
      <c r="B23" s="30"/>
      <c r="C23" s="30"/>
      <c r="D23" s="55" t="s">
        <v>29</v>
      </c>
      <c r="E23" s="30"/>
      <c r="F23" s="55" t="s">
        <v>29</v>
      </c>
      <c r="G23" s="30"/>
      <c r="H23" s="55" t="s">
        <v>29</v>
      </c>
      <c r="I23" s="30"/>
      <c r="J23" s="55" t="s">
        <v>29</v>
      </c>
      <c r="K23" s="78"/>
      <c r="L23" s="79"/>
      <c r="M23" s="78"/>
      <c r="N23" s="80"/>
    </row>
    <row r="26" spans="1:14" ht="15" thickBot="1">
      <c r="A26" s="43">
        <f>Inputs!C8+3</f>
        <v>42978</v>
      </c>
    </row>
    <row r="27" spans="1:14" ht="15" thickBot="1">
      <c r="A27" s="13"/>
      <c r="C27" s="152" t="s">
        <v>4</v>
      </c>
      <c r="D27" s="153"/>
      <c r="E27" s="152" t="s">
        <v>5</v>
      </c>
      <c r="F27" s="153"/>
      <c r="G27" s="152" t="s">
        <v>6</v>
      </c>
      <c r="H27" s="153"/>
      <c r="I27" s="152" t="s">
        <v>8</v>
      </c>
      <c r="J27" s="153"/>
    </row>
    <row r="28" spans="1:14">
      <c r="A28" s="23" t="s">
        <v>2</v>
      </c>
      <c r="B28" s="27" t="s">
        <v>3</v>
      </c>
      <c r="C28" s="1">
        <f>MROUND(((Inputs!B14+5)*0.8),5)</f>
        <v>5</v>
      </c>
      <c r="D28" s="52" t="s">
        <v>76</v>
      </c>
      <c r="E28" s="1">
        <f>C28</f>
        <v>5</v>
      </c>
      <c r="F28" s="52" t="s">
        <v>76</v>
      </c>
      <c r="G28" s="32">
        <f>C28</f>
        <v>5</v>
      </c>
      <c r="H28" s="6" t="s">
        <v>76</v>
      </c>
      <c r="I28" s="84"/>
      <c r="J28" s="85"/>
    </row>
    <row r="29" spans="1:14" ht="15" thickBot="1">
      <c r="A29" s="26" t="s">
        <v>28</v>
      </c>
      <c r="B29" s="156"/>
      <c r="C29" s="157"/>
      <c r="D29" s="157"/>
      <c r="E29" s="157"/>
      <c r="F29" s="157"/>
      <c r="G29" s="157"/>
      <c r="H29" s="157"/>
      <c r="I29" s="157"/>
      <c r="J29" s="158"/>
    </row>
    <row r="30" spans="1:14">
      <c r="A30" s="1" t="s">
        <v>31</v>
      </c>
      <c r="B30" s="29"/>
      <c r="C30" s="29"/>
      <c r="D30" s="53" t="s">
        <v>34</v>
      </c>
      <c r="E30" s="29"/>
      <c r="F30" s="53" t="s">
        <v>29</v>
      </c>
      <c r="G30" s="29"/>
      <c r="H30" s="53" t="s">
        <v>29</v>
      </c>
      <c r="I30" s="28"/>
      <c r="J30" s="59" t="s">
        <v>29</v>
      </c>
    </row>
    <row r="31" spans="1:14" ht="15" thickBot="1">
      <c r="A31" s="12" t="s">
        <v>32</v>
      </c>
      <c r="B31" s="30"/>
      <c r="C31" s="16"/>
      <c r="D31" s="55" t="s">
        <v>30</v>
      </c>
      <c r="E31" s="16"/>
      <c r="F31" s="55" t="s">
        <v>30</v>
      </c>
      <c r="G31" s="16"/>
      <c r="H31" s="55" t="s">
        <v>30</v>
      </c>
      <c r="I31" s="30"/>
      <c r="J31" s="60" t="s">
        <v>30</v>
      </c>
    </row>
    <row r="32" spans="1:14" ht="15" thickBot="1">
      <c r="A32" s="126" t="s">
        <v>66</v>
      </c>
      <c r="B32" s="127"/>
      <c r="C32" s="127"/>
      <c r="D32" s="128" t="s">
        <v>29</v>
      </c>
      <c r="E32" s="127"/>
      <c r="F32" s="128" t="s">
        <v>29</v>
      </c>
      <c r="G32" s="127"/>
      <c r="H32" s="128" t="s">
        <v>29</v>
      </c>
      <c r="I32" s="127"/>
      <c r="J32" s="129" t="s">
        <v>29</v>
      </c>
    </row>
    <row r="33" spans="1:16">
      <c r="D33" s="6"/>
      <c r="F33" s="6"/>
      <c r="H33" s="6"/>
      <c r="J33" s="6"/>
    </row>
    <row r="34" spans="1:16">
      <c r="D34" s="6"/>
      <c r="F34" s="6"/>
      <c r="H34" s="6"/>
      <c r="J34" s="6"/>
    </row>
    <row r="35" spans="1:16" ht="15" thickBot="1">
      <c r="A35" s="43">
        <f>Inputs!C8+4</f>
        <v>42979</v>
      </c>
    </row>
    <row r="36" spans="1:16" ht="15" thickBot="1">
      <c r="C36" s="155" t="s">
        <v>4</v>
      </c>
      <c r="D36" s="155"/>
      <c r="E36" s="155" t="s">
        <v>5</v>
      </c>
      <c r="F36" s="155"/>
      <c r="G36" s="155" t="s">
        <v>6</v>
      </c>
      <c r="H36" s="155"/>
      <c r="I36" s="155" t="s">
        <v>8</v>
      </c>
      <c r="J36" s="155"/>
      <c r="K36" s="155" t="s">
        <v>14</v>
      </c>
      <c r="L36" s="155"/>
      <c r="N36" s="1"/>
    </row>
    <row r="37" spans="1:16">
      <c r="A37" s="63" t="s">
        <v>18</v>
      </c>
      <c r="B37" s="27" t="s">
        <v>3</v>
      </c>
      <c r="C37" s="27">
        <f>MROUND(((Inputs!B12+5)*0.84),5)</f>
        <v>5</v>
      </c>
      <c r="D37" s="74" t="s">
        <v>16</v>
      </c>
      <c r="E37" s="27">
        <f>C37</f>
        <v>5</v>
      </c>
      <c r="F37" s="74" t="s">
        <v>16</v>
      </c>
      <c r="G37" s="27">
        <f>E37</f>
        <v>5</v>
      </c>
      <c r="H37" s="74" t="s">
        <v>16</v>
      </c>
      <c r="I37" s="27">
        <f>G37</f>
        <v>5</v>
      </c>
      <c r="J37" s="74" t="s">
        <v>16</v>
      </c>
      <c r="K37" s="27">
        <f>I37</f>
        <v>5</v>
      </c>
      <c r="L37" s="75" t="s">
        <v>16</v>
      </c>
      <c r="N37" s="1"/>
    </row>
    <row r="38" spans="1:16" ht="15" thickBot="1">
      <c r="A38" s="65" t="s">
        <v>43</v>
      </c>
      <c r="B38" s="68"/>
      <c r="C38" s="68"/>
      <c r="D38" s="76"/>
      <c r="E38" s="68"/>
      <c r="F38" s="76"/>
      <c r="G38" s="68"/>
      <c r="H38" s="81"/>
      <c r="I38" s="68"/>
      <c r="J38" s="76"/>
      <c r="K38" s="68"/>
      <c r="L38" s="77"/>
      <c r="N38" s="1"/>
    </row>
    <row r="39" spans="1:16">
      <c r="A39" s="121" t="s">
        <v>61</v>
      </c>
      <c r="B39" s="29"/>
      <c r="C39" s="29"/>
      <c r="D39" s="53" t="s">
        <v>7</v>
      </c>
      <c r="E39" s="29"/>
      <c r="F39" s="53" t="s">
        <v>7</v>
      </c>
      <c r="G39" s="29"/>
      <c r="H39" s="53" t="s">
        <v>7</v>
      </c>
      <c r="I39" s="29"/>
      <c r="J39" s="53" t="s">
        <v>7</v>
      </c>
      <c r="K39" s="68"/>
      <c r="L39" s="77"/>
      <c r="N39" s="1"/>
    </row>
    <row r="40" spans="1:16">
      <c r="A40" s="67" t="s">
        <v>35</v>
      </c>
      <c r="B40" s="29"/>
      <c r="C40" s="29"/>
      <c r="D40" s="53" t="s">
        <v>7</v>
      </c>
      <c r="E40" s="29"/>
      <c r="F40" s="53" t="s">
        <v>7</v>
      </c>
      <c r="G40" s="29"/>
      <c r="H40" s="53" t="s">
        <v>7</v>
      </c>
      <c r="I40" s="29"/>
      <c r="J40" s="53" t="s">
        <v>7</v>
      </c>
      <c r="K40" s="68"/>
      <c r="L40" s="77"/>
      <c r="N40" s="1"/>
    </row>
    <row r="41" spans="1:16">
      <c r="A41" s="67" t="s">
        <v>63</v>
      </c>
      <c r="B41" s="29"/>
      <c r="C41" s="29"/>
      <c r="D41" s="53" t="s">
        <v>7</v>
      </c>
      <c r="E41" s="29"/>
      <c r="F41" s="53" t="s">
        <v>7</v>
      </c>
      <c r="G41" s="29"/>
      <c r="H41" s="53" t="s">
        <v>7</v>
      </c>
      <c r="I41" s="29"/>
      <c r="J41" s="53" t="s">
        <v>7</v>
      </c>
      <c r="K41" s="68"/>
      <c r="L41" s="77"/>
      <c r="N41" s="1"/>
    </row>
    <row r="42" spans="1:16">
      <c r="A42" s="67" t="s">
        <v>36</v>
      </c>
      <c r="B42" s="29"/>
      <c r="C42" s="29"/>
      <c r="D42" s="53" t="s">
        <v>29</v>
      </c>
      <c r="E42" s="29"/>
      <c r="F42" s="53" t="s">
        <v>29</v>
      </c>
      <c r="G42" s="29"/>
      <c r="H42" s="53" t="s">
        <v>29</v>
      </c>
      <c r="I42" s="29"/>
      <c r="J42" s="53" t="s">
        <v>29</v>
      </c>
      <c r="K42" s="68"/>
      <c r="L42" s="77"/>
      <c r="N42" s="1"/>
    </row>
    <row r="43" spans="1:16">
      <c r="A43" s="67" t="s">
        <v>64</v>
      </c>
      <c r="B43" s="29"/>
      <c r="C43" s="29"/>
      <c r="D43" s="53" t="s">
        <v>33</v>
      </c>
      <c r="E43" s="29"/>
      <c r="F43" s="53" t="s">
        <v>33</v>
      </c>
      <c r="G43" s="29"/>
      <c r="H43" s="53" t="s">
        <v>33</v>
      </c>
      <c r="I43" s="29"/>
      <c r="J43" s="53" t="s">
        <v>33</v>
      </c>
      <c r="K43" s="68"/>
      <c r="L43" s="77"/>
      <c r="N43" s="1"/>
    </row>
    <row r="44" spans="1:16">
      <c r="A44" s="67" t="s">
        <v>66</v>
      </c>
      <c r="B44" s="29"/>
      <c r="C44" s="29"/>
      <c r="D44" s="53" t="s">
        <v>29</v>
      </c>
      <c r="E44" s="29"/>
      <c r="F44" s="53" t="s">
        <v>29</v>
      </c>
      <c r="G44" s="29"/>
      <c r="H44" s="53" t="s">
        <v>29</v>
      </c>
      <c r="I44" s="29"/>
      <c r="J44" s="53" t="s">
        <v>29</v>
      </c>
      <c r="K44" s="68"/>
      <c r="L44" s="77"/>
      <c r="N44" s="1"/>
    </row>
    <row r="45" spans="1:16" ht="15" thickBot="1">
      <c r="A45" s="65" t="s">
        <v>67</v>
      </c>
      <c r="B45" s="30"/>
      <c r="C45" s="30"/>
      <c r="D45" s="55" t="s">
        <v>29</v>
      </c>
      <c r="E45" s="30"/>
      <c r="F45" s="55" t="s">
        <v>29</v>
      </c>
      <c r="G45" s="30"/>
      <c r="H45" s="55" t="s">
        <v>29</v>
      </c>
      <c r="I45" s="30"/>
      <c r="J45" s="55" t="s">
        <v>29</v>
      </c>
      <c r="K45" s="78"/>
      <c r="L45" s="80"/>
      <c r="N45" s="1"/>
    </row>
    <row r="48" spans="1:16" ht="18">
      <c r="A48" s="132" t="s">
        <v>92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</row>
    <row r="49" spans="1:16" ht="18">
      <c r="A49" s="143" t="s">
        <v>91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5"/>
    </row>
  </sheetData>
  <mergeCells count="23">
    <mergeCell ref="I36:J36"/>
    <mergeCell ref="K36:L36"/>
    <mergeCell ref="C27:D27"/>
    <mergeCell ref="E27:F27"/>
    <mergeCell ref="G27:H27"/>
    <mergeCell ref="I27:J27"/>
    <mergeCell ref="B29:J29"/>
    <mergeCell ref="A49:P49"/>
    <mergeCell ref="A1:J1"/>
    <mergeCell ref="C5:D5"/>
    <mergeCell ref="E5:F5"/>
    <mergeCell ref="G5:H5"/>
    <mergeCell ref="I5:J5"/>
    <mergeCell ref="B7:J7"/>
    <mergeCell ref="C14:D14"/>
    <mergeCell ref="E14:F14"/>
    <mergeCell ref="G14:H14"/>
    <mergeCell ref="I14:J14"/>
    <mergeCell ref="K14:L14"/>
    <mergeCell ref="M14:N14"/>
    <mergeCell ref="C36:D36"/>
    <mergeCell ref="E36:F36"/>
    <mergeCell ref="G36:H3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J25" sqref="J25"/>
    </sheetView>
  </sheetViews>
  <sheetFormatPr baseColWidth="10" defaultColWidth="8.83203125" defaultRowHeight="14" x14ac:dyDescent="0"/>
  <cols>
    <col min="1" max="1" width="25.5" style="1" customWidth="1"/>
    <col min="2" max="3" width="8.83203125" style="1"/>
    <col min="4" max="4" width="10.83203125" style="1" customWidth="1"/>
    <col min="5" max="16384" width="8.83203125" style="1"/>
  </cols>
  <sheetData>
    <row r="1" spans="1:10" ht="19" thickBot="1">
      <c r="A1" s="149" t="s">
        <v>45</v>
      </c>
      <c r="B1" s="150"/>
      <c r="C1" s="150"/>
      <c r="D1" s="150"/>
      <c r="E1" s="150"/>
      <c r="F1" s="150"/>
      <c r="G1" s="150"/>
      <c r="H1" s="150"/>
      <c r="I1" s="150"/>
      <c r="J1" s="151"/>
    </row>
    <row r="4" spans="1:10" ht="15" thickBot="1">
      <c r="A4" s="43">
        <f>Inputs!C8+7</f>
        <v>42982</v>
      </c>
    </row>
    <row r="5" spans="1:10" ht="15" thickBot="1">
      <c r="C5" s="152" t="s">
        <v>4</v>
      </c>
      <c r="D5" s="153"/>
      <c r="E5" s="152" t="s">
        <v>5</v>
      </c>
      <c r="F5" s="153"/>
      <c r="G5" s="152" t="s">
        <v>6</v>
      </c>
      <c r="H5" s="153"/>
      <c r="I5" s="152" t="s">
        <v>8</v>
      </c>
      <c r="J5" s="153"/>
    </row>
    <row r="6" spans="1:10">
      <c r="A6" s="63" t="s">
        <v>1</v>
      </c>
      <c r="B6" s="27" t="s">
        <v>3</v>
      </c>
      <c r="C6" s="2">
        <f>MROUND(((Inputs!B13+10)*0.885),5)</f>
        <v>10</v>
      </c>
      <c r="D6" s="32" t="s">
        <v>16</v>
      </c>
      <c r="E6" s="1">
        <f>C6</f>
        <v>10</v>
      </c>
      <c r="F6" s="32" t="s">
        <v>16</v>
      </c>
      <c r="G6" s="1">
        <f>C6</f>
        <v>10</v>
      </c>
      <c r="H6" s="32" t="s">
        <v>16</v>
      </c>
      <c r="I6" s="1">
        <f>C6</f>
        <v>10</v>
      </c>
      <c r="J6" s="45" t="s">
        <v>16</v>
      </c>
    </row>
    <row r="7" spans="1:10" ht="15" thickBot="1">
      <c r="A7" s="65" t="s">
        <v>28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>
      <c r="A8" s="131" t="s">
        <v>26</v>
      </c>
      <c r="B8" s="37"/>
      <c r="C8" s="37"/>
      <c r="D8" s="37" t="s">
        <v>29</v>
      </c>
      <c r="E8" s="37"/>
      <c r="F8" s="37" t="s">
        <v>29</v>
      </c>
      <c r="G8" s="37"/>
      <c r="H8" s="37" t="s">
        <v>29</v>
      </c>
      <c r="I8" s="37"/>
      <c r="J8" s="45" t="s">
        <v>29</v>
      </c>
    </row>
    <row r="9" spans="1:10" ht="15" thickBot="1">
      <c r="A9" s="66" t="s">
        <v>32</v>
      </c>
      <c r="B9" s="30"/>
      <c r="C9" s="26"/>
      <c r="D9" s="30" t="s">
        <v>30</v>
      </c>
      <c r="E9" s="26"/>
      <c r="F9" s="30" t="s">
        <v>30</v>
      </c>
      <c r="G9" s="26"/>
      <c r="H9" s="30" t="s">
        <v>30</v>
      </c>
      <c r="I9" s="26"/>
      <c r="J9" s="64" t="s">
        <v>30</v>
      </c>
    </row>
    <row r="10" spans="1:10" ht="15" thickBot="1">
      <c r="A10" s="126" t="s">
        <v>66</v>
      </c>
      <c r="B10" s="127"/>
      <c r="C10" s="127"/>
      <c r="D10" s="128" t="s">
        <v>29</v>
      </c>
      <c r="E10" s="127"/>
      <c r="F10" s="128" t="s">
        <v>29</v>
      </c>
      <c r="G10" s="127"/>
      <c r="H10" s="128" t="s">
        <v>29</v>
      </c>
      <c r="I10" s="127"/>
      <c r="J10" s="129" t="s">
        <v>29</v>
      </c>
    </row>
    <row r="11" spans="1:10">
      <c r="C11" s="2"/>
    </row>
    <row r="12" spans="1:10">
      <c r="A12" s="9"/>
    </row>
    <row r="13" spans="1:10" ht="15" thickBot="1">
      <c r="A13" s="43">
        <f>Inputs!C8+8</f>
        <v>42983</v>
      </c>
    </row>
    <row r="14" spans="1:10" ht="15" thickBot="1">
      <c r="C14" s="155" t="s">
        <v>4</v>
      </c>
      <c r="D14" s="155"/>
      <c r="E14" s="155" t="s">
        <v>5</v>
      </c>
      <c r="F14" s="155"/>
      <c r="G14" s="155" t="s">
        <v>6</v>
      </c>
      <c r="H14" s="155"/>
      <c r="I14" s="155" t="s">
        <v>8</v>
      </c>
      <c r="J14" s="155"/>
    </row>
    <row r="15" spans="1:10" ht="15" thickBot="1">
      <c r="A15" s="63" t="s">
        <v>13</v>
      </c>
      <c r="B15" s="17" t="s">
        <v>3</v>
      </c>
      <c r="C15" s="17">
        <f>MROUND(((Inputs!B12+5)*0.865),5)</f>
        <v>5</v>
      </c>
      <c r="D15" s="17" t="s">
        <v>16</v>
      </c>
      <c r="E15" s="17">
        <f>C15</f>
        <v>5</v>
      </c>
      <c r="F15" s="17" t="s">
        <v>16</v>
      </c>
      <c r="G15" s="17">
        <f>C15</f>
        <v>5</v>
      </c>
      <c r="H15" s="17" t="s">
        <v>16</v>
      </c>
      <c r="I15" s="17">
        <f>C15</f>
        <v>5</v>
      </c>
      <c r="J15" s="18" t="s">
        <v>16</v>
      </c>
    </row>
    <row r="16" spans="1:10" ht="15" thickBot="1">
      <c r="A16" s="65" t="s">
        <v>28</v>
      </c>
      <c r="B16" s="68"/>
      <c r="C16" s="68"/>
      <c r="D16" s="76"/>
      <c r="E16" s="68"/>
      <c r="F16" s="76"/>
      <c r="G16" s="68"/>
      <c r="H16" s="76"/>
      <c r="I16" s="94"/>
      <c r="J16" s="95"/>
    </row>
    <row r="17" spans="1:10">
      <c r="A17" s="121" t="s">
        <v>35</v>
      </c>
      <c r="B17" s="29"/>
      <c r="C17" s="29"/>
      <c r="D17" s="53" t="s">
        <v>7</v>
      </c>
      <c r="E17" s="29"/>
      <c r="F17" s="53" t="s">
        <v>7</v>
      </c>
      <c r="G17" s="29"/>
      <c r="H17" s="53" t="s">
        <v>7</v>
      </c>
      <c r="I17" s="29"/>
      <c r="J17" s="96" t="s">
        <v>7</v>
      </c>
    </row>
    <row r="18" spans="1:10" ht="15" thickBot="1">
      <c r="A18" s="88" t="s">
        <v>36</v>
      </c>
      <c r="B18" s="37"/>
      <c r="C18" s="37"/>
      <c r="D18" s="89" t="s">
        <v>29</v>
      </c>
      <c r="E18" s="37"/>
      <c r="F18" s="89" t="s">
        <v>29</v>
      </c>
      <c r="G18" s="37"/>
      <c r="H18" s="89" t="s">
        <v>29</v>
      </c>
      <c r="I18" s="30"/>
      <c r="J18" s="97" t="s">
        <v>29</v>
      </c>
    </row>
    <row r="19" spans="1:10">
      <c r="A19" s="63" t="s">
        <v>37</v>
      </c>
      <c r="B19" s="27"/>
      <c r="C19" s="27"/>
      <c r="D19" s="74" t="s">
        <v>29</v>
      </c>
      <c r="E19" s="27"/>
      <c r="F19" s="74" t="s">
        <v>29</v>
      </c>
      <c r="G19" s="27"/>
      <c r="H19" s="74" t="s">
        <v>29</v>
      </c>
      <c r="I19" s="27"/>
      <c r="J19" s="75" t="s">
        <v>29</v>
      </c>
    </row>
    <row r="20" spans="1:10">
      <c r="A20" s="67" t="s">
        <v>68</v>
      </c>
      <c r="B20" s="29"/>
      <c r="C20" s="29"/>
      <c r="D20" s="53" t="s">
        <v>29</v>
      </c>
      <c r="E20" s="29"/>
      <c r="F20" s="53" t="s">
        <v>29</v>
      </c>
      <c r="G20" s="29"/>
      <c r="H20" s="53" t="s">
        <v>29</v>
      </c>
      <c r="I20" s="29"/>
      <c r="J20" s="83" t="s">
        <v>29</v>
      </c>
    </row>
    <row r="21" spans="1:10">
      <c r="A21" s="67" t="s">
        <v>60</v>
      </c>
      <c r="B21" s="29"/>
      <c r="C21" s="29"/>
      <c r="D21" s="53" t="s">
        <v>29</v>
      </c>
      <c r="E21" s="29"/>
      <c r="F21" s="53" t="s">
        <v>29</v>
      </c>
      <c r="G21" s="29"/>
      <c r="H21" s="53" t="s">
        <v>29</v>
      </c>
      <c r="I21" s="29"/>
      <c r="J21" s="83" t="s">
        <v>29</v>
      </c>
    </row>
    <row r="22" spans="1:10">
      <c r="A22" s="67" t="s">
        <v>66</v>
      </c>
      <c r="B22" s="29"/>
      <c r="C22" s="29"/>
      <c r="D22" s="53" t="s">
        <v>29</v>
      </c>
      <c r="E22" s="29"/>
      <c r="F22" s="53" t="s">
        <v>29</v>
      </c>
      <c r="G22" s="29"/>
      <c r="H22" s="53" t="s">
        <v>29</v>
      </c>
      <c r="I22" s="29"/>
      <c r="J22" s="83" t="s">
        <v>29</v>
      </c>
    </row>
    <row r="23" spans="1:10" ht="15" thickBot="1">
      <c r="A23" s="65" t="s">
        <v>67</v>
      </c>
      <c r="B23" s="30"/>
      <c r="C23" s="30"/>
      <c r="D23" s="55" t="s">
        <v>29</v>
      </c>
      <c r="E23" s="30"/>
      <c r="F23" s="55" t="s">
        <v>29</v>
      </c>
      <c r="G23" s="30"/>
      <c r="H23" s="55" t="s">
        <v>29</v>
      </c>
      <c r="I23" s="30"/>
      <c r="J23" s="60" t="s">
        <v>29</v>
      </c>
    </row>
    <row r="26" spans="1:10" ht="15" thickBot="1">
      <c r="A26" s="43">
        <f>Inputs!C8+10</f>
        <v>42985</v>
      </c>
    </row>
    <row r="27" spans="1:10" ht="15" thickBot="1">
      <c r="C27" s="155" t="s">
        <v>4</v>
      </c>
      <c r="D27" s="155"/>
      <c r="E27" s="155" t="s">
        <v>5</v>
      </c>
      <c r="F27" s="155"/>
      <c r="G27" s="155" t="s">
        <v>6</v>
      </c>
      <c r="H27" s="155"/>
      <c r="I27" s="155" t="s">
        <v>8</v>
      </c>
      <c r="J27" s="155"/>
    </row>
    <row r="28" spans="1:10">
      <c r="A28" s="63" t="s">
        <v>2</v>
      </c>
      <c r="B28" s="27" t="s">
        <v>3</v>
      </c>
      <c r="C28" s="27">
        <f>MROUND(((Inputs!B14+10)*0.84),5)</f>
        <v>10</v>
      </c>
      <c r="D28" s="27" t="s">
        <v>16</v>
      </c>
      <c r="E28" s="27">
        <f>C28</f>
        <v>10</v>
      </c>
      <c r="F28" s="27" t="s">
        <v>16</v>
      </c>
      <c r="G28" s="27">
        <f>C28</f>
        <v>10</v>
      </c>
      <c r="H28" s="27" t="s">
        <v>16</v>
      </c>
      <c r="I28" s="27">
        <f>C28</f>
        <v>10</v>
      </c>
      <c r="J28" s="45" t="s">
        <v>16</v>
      </c>
    </row>
    <row r="29" spans="1:10" ht="15" thickBot="1">
      <c r="A29" s="65" t="s">
        <v>28</v>
      </c>
      <c r="B29" s="159"/>
      <c r="C29" s="159"/>
      <c r="D29" s="159"/>
      <c r="E29" s="159"/>
      <c r="F29" s="159"/>
      <c r="G29" s="159"/>
      <c r="H29" s="159"/>
      <c r="I29" s="159"/>
      <c r="J29" s="160"/>
    </row>
    <row r="30" spans="1:10">
      <c r="A30" s="121" t="s">
        <v>31</v>
      </c>
      <c r="B30" s="29"/>
      <c r="C30" s="29"/>
      <c r="D30" s="53" t="s">
        <v>34</v>
      </c>
      <c r="E30" s="29"/>
      <c r="F30" s="53" t="s">
        <v>29</v>
      </c>
      <c r="G30" s="29"/>
      <c r="H30" s="53" t="s">
        <v>29</v>
      </c>
      <c r="I30" s="29"/>
      <c r="J30" s="83" t="s">
        <v>29</v>
      </c>
    </row>
    <row r="31" spans="1:10" ht="15" thickBot="1">
      <c r="A31" s="65" t="s">
        <v>32</v>
      </c>
      <c r="B31" s="30"/>
      <c r="C31" s="30"/>
      <c r="D31" s="55" t="s">
        <v>30</v>
      </c>
      <c r="E31" s="30"/>
      <c r="F31" s="55" t="s">
        <v>30</v>
      </c>
      <c r="G31" s="30"/>
      <c r="H31" s="55" t="s">
        <v>30</v>
      </c>
      <c r="I31" s="30"/>
      <c r="J31" s="60" t="s">
        <v>30</v>
      </c>
    </row>
    <row r="32" spans="1:10" ht="15" thickBot="1">
      <c r="A32" s="126" t="s">
        <v>66</v>
      </c>
      <c r="B32" s="127"/>
      <c r="C32" s="127"/>
      <c r="D32" s="128" t="s">
        <v>29</v>
      </c>
      <c r="E32" s="127"/>
      <c r="F32" s="128" t="s">
        <v>29</v>
      </c>
      <c r="G32" s="127"/>
      <c r="H32" s="128" t="s">
        <v>29</v>
      </c>
      <c r="I32" s="127"/>
      <c r="J32" s="129" t="s">
        <v>29</v>
      </c>
    </row>
    <row r="33" spans="1:16">
      <c r="A33" s="69"/>
      <c r="B33" s="69"/>
      <c r="C33" s="69"/>
      <c r="D33" s="82"/>
      <c r="E33" s="69"/>
      <c r="F33" s="82"/>
      <c r="G33" s="69"/>
      <c r="H33" s="82"/>
      <c r="I33" s="69"/>
      <c r="J33" s="82"/>
    </row>
    <row r="34" spans="1:16">
      <c r="A34" s="69"/>
      <c r="B34" s="69"/>
      <c r="C34" s="69"/>
      <c r="D34" s="82"/>
      <c r="E34" s="69"/>
      <c r="F34" s="82"/>
      <c r="G34" s="69"/>
      <c r="H34" s="82"/>
      <c r="I34" s="69"/>
      <c r="J34" s="82"/>
    </row>
    <row r="35" spans="1:16" ht="15" thickBot="1">
      <c r="A35" s="43">
        <f>Inputs!C8+11</f>
        <v>42986</v>
      </c>
    </row>
    <row r="36" spans="1:16" ht="15" thickBot="1">
      <c r="C36" s="155" t="s">
        <v>4</v>
      </c>
      <c r="D36" s="155"/>
      <c r="E36" s="155" t="s">
        <v>5</v>
      </c>
      <c r="F36" s="155"/>
      <c r="G36" s="155" t="s">
        <v>6</v>
      </c>
      <c r="H36" s="155"/>
      <c r="I36" s="155" t="s">
        <v>8</v>
      </c>
      <c r="J36" s="155"/>
      <c r="K36" s="155" t="s">
        <v>14</v>
      </c>
      <c r="L36" s="155"/>
    </row>
    <row r="37" spans="1:16">
      <c r="A37" s="63" t="s">
        <v>18</v>
      </c>
      <c r="B37" s="27" t="s">
        <v>3</v>
      </c>
      <c r="C37" s="27">
        <f>MROUND(((Inputs!B12+5)*0.9),5)</f>
        <v>5</v>
      </c>
      <c r="D37" s="27" t="s">
        <v>39</v>
      </c>
      <c r="E37" s="27">
        <f>C37</f>
        <v>5</v>
      </c>
      <c r="F37" s="27" t="s">
        <v>39</v>
      </c>
      <c r="G37" s="27">
        <f>E37</f>
        <v>5</v>
      </c>
      <c r="H37" s="27" t="s">
        <v>39</v>
      </c>
      <c r="I37" s="27">
        <f>G37</f>
        <v>5</v>
      </c>
      <c r="J37" s="27" t="s">
        <v>39</v>
      </c>
      <c r="K37" s="27">
        <f>I37</f>
        <v>5</v>
      </c>
      <c r="L37" s="27" t="s">
        <v>39</v>
      </c>
    </row>
    <row r="38" spans="1:16" ht="15" thickBot="1">
      <c r="A38" s="65" t="s">
        <v>43</v>
      </c>
      <c r="B38" s="68"/>
      <c r="C38" s="68"/>
      <c r="D38" s="76"/>
      <c r="E38" s="68"/>
      <c r="F38" s="76"/>
      <c r="G38" s="68"/>
      <c r="H38" s="81"/>
      <c r="I38" s="68"/>
      <c r="J38" s="76"/>
      <c r="K38" s="68"/>
      <c r="L38" s="76"/>
    </row>
    <row r="39" spans="1:16">
      <c r="A39" s="121" t="s">
        <v>61</v>
      </c>
      <c r="B39" s="29"/>
      <c r="C39" s="29"/>
      <c r="D39" s="53" t="s">
        <v>7</v>
      </c>
      <c r="E39" s="29"/>
      <c r="F39" s="53" t="s">
        <v>7</v>
      </c>
      <c r="G39" s="29"/>
      <c r="H39" s="53" t="s">
        <v>7</v>
      </c>
      <c r="I39" s="29"/>
      <c r="J39" s="53" t="s">
        <v>7</v>
      </c>
      <c r="K39" s="29"/>
      <c r="L39" s="53" t="s">
        <v>7</v>
      </c>
    </row>
    <row r="40" spans="1:16">
      <c r="A40" s="67" t="s">
        <v>35</v>
      </c>
      <c r="B40" s="29"/>
      <c r="C40" s="29"/>
      <c r="D40" s="53" t="s">
        <v>7</v>
      </c>
      <c r="E40" s="29"/>
      <c r="F40" s="53" t="s">
        <v>7</v>
      </c>
      <c r="G40" s="29"/>
      <c r="H40" s="53" t="s">
        <v>7</v>
      </c>
      <c r="I40" s="29"/>
      <c r="J40" s="53" t="s">
        <v>7</v>
      </c>
      <c r="K40" s="29"/>
      <c r="L40" s="53" t="s">
        <v>7</v>
      </c>
    </row>
    <row r="41" spans="1:16">
      <c r="A41" s="67" t="s">
        <v>63</v>
      </c>
      <c r="B41" s="29"/>
      <c r="C41" s="29"/>
      <c r="D41" s="53" t="s">
        <v>7</v>
      </c>
      <c r="E41" s="29"/>
      <c r="F41" s="53" t="s">
        <v>7</v>
      </c>
      <c r="G41" s="29"/>
      <c r="H41" s="53" t="s">
        <v>7</v>
      </c>
      <c r="I41" s="29"/>
      <c r="J41" s="53" t="s">
        <v>7</v>
      </c>
      <c r="K41" s="29"/>
      <c r="L41" s="53" t="s">
        <v>7</v>
      </c>
    </row>
    <row r="42" spans="1:16">
      <c r="A42" s="67" t="s">
        <v>36</v>
      </c>
      <c r="B42" s="29"/>
      <c r="C42" s="29"/>
      <c r="D42" s="53" t="s">
        <v>29</v>
      </c>
      <c r="E42" s="29"/>
      <c r="F42" s="53" t="s">
        <v>29</v>
      </c>
      <c r="G42" s="29"/>
      <c r="H42" s="53" t="s">
        <v>29</v>
      </c>
      <c r="I42" s="29"/>
      <c r="J42" s="53" t="s">
        <v>29</v>
      </c>
      <c r="K42" s="29"/>
      <c r="L42" s="53" t="s">
        <v>29</v>
      </c>
    </row>
    <row r="43" spans="1:16">
      <c r="A43" s="67" t="s">
        <v>64</v>
      </c>
      <c r="B43" s="29"/>
      <c r="C43" s="29"/>
      <c r="D43" s="53" t="s">
        <v>33</v>
      </c>
      <c r="E43" s="29"/>
      <c r="F43" s="53" t="s">
        <v>33</v>
      </c>
      <c r="G43" s="29"/>
      <c r="H43" s="53" t="s">
        <v>33</v>
      </c>
      <c r="I43" s="29"/>
      <c r="J43" s="53" t="s">
        <v>33</v>
      </c>
      <c r="K43" s="29"/>
      <c r="L43" s="53" t="s">
        <v>33</v>
      </c>
    </row>
    <row r="44" spans="1:16">
      <c r="A44" s="67" t="s">
        <v>66</v>
      </c>
      <c r="B44" s="29"/>
      <c r="C44" s="29"/>
      <c r="D44" s="53" t="s">
        <v>29</v>
      </c>
      <c r="E44" s="29"/>
      <c r="F44" s="53" t="s">
        <v>29</v>
      </c>
      <c r="G44" s="29"/>
      <c r="H44" s="53" t="s">
        <v>29</v>
      </c>
      <c r="I44" s="29"/>
      <c r="J44" s="53" t="s">
        <v>29</v>
      </c>
      <c r="K44" s="29"/>
      <c r="L44" s="53" t="s">
        <v>29</v>
      </c>
    </row>
    <row r="45" spans="1:16" ht="15" thickBot="1">
      <c r="A45" s="65" t="s">
        <v>67</v>
      </c>
      <c r="B45" s="30"/>
      <c r="C45" s="30"/>
      <c r="D45" s="55" t="s">
        <v>29</v>
      </c>
      <c r="E45" s="30"/>
      <c r="F45" s="55" t="s">
        <v>29</v>
      </c>
      <c r="G45" s="30"/>
      <c r="H45" s="55" t="s">
        <v>29</v>
      </c>
      <c r="I45" s="30"/>
      <c r="J45" s="55" t="s">
        <v>29</v>
      </c>
      <c r="K45" s="30"/>
      <c r="L45" s="55" t="s">
        <v>29</v>
      </c>
    </row>
    <row r="48" spans="1:16" ht="18">
      <c r="A48" s="132" t="s">
        <v>92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</row>
    <row r="49" spans="1:16" ht="18">
      <c r="A49" s="143" t="s">
        <v>91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5"/>
    </row>
  </sheetData>
  <mergeCells count="21">
    <mergeCell ref="E27:F27"/>
    <mergeCell ref="G27:H27"/>
    <mergeCell ref="I27:J27"/>
    <mergeCell ref="B29:J29"/>
    <mergeCell ref="A49:P49"/>
    <mergeCell ref="C36:D36"/>
    <mergeCell ref="E36:F36"/>
    <mergeCell ref="G36:H36"/>
    <mergeCell ref="I36:J36"/>
    <mergeCell ref="C27:D27"/>
    <mergeCell ref="K36:L36"/>
    <mergeCell ref="A1:J1"/>
    <mergeCell ref="C5:D5"/>
    <mergeCell ref="E5:F5"/>
    <mergeCell ref="G5:H5"/>
    <mergeCell ref="I5:J5"/>
    <mergeCell ref="C14:D14"/>
    <mergeCell ref="E14:F14"/>
    <mergeCell ref="G14:H14"/>
    <mergeCell ref="I14:J14"/>
    <mergeCell ref="B7:J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17" workbookViewId="0">
      <selection activeCell="C39" sqref="C39"/>
    </sheetView>
  </sheetViews>
  <sheetFormatPr baseColWidth="10" defaultColWidth="8.83203125" defaultRowHeight="14" x14ac:dyDescent="0"/>
  <cols>
    <col min="1" max="1" width="25.5" style="1" customWidth="1"/>
    <col min="2" max="2" width="8.83203125" style="1"/>
    <col min="3" max="3" width="11.5" style="1" customWidth="1"/>
    <col min="4" max="4" width="10.83203125" style="1" customWidth="1"/>
    <col min="5" max="15" width="8.83203125" style="1"/>
    <col min="16" max="16" width="4.83203125" style="1" customWidth="1"/>
    <col min="17" max="16384" width="8.83203125" style="1"/>
  </cols>
  <sheetData>
    <row r="1" spans="1:10" ht="19" thickBot="1">
      <c r="A1" s="149" t="s">
        <v>48</v>
      </c>
      <c r="B1" s="150"/>
      <c r="C1" s="150"/>
      <c r="D1" s="150"/>
      <c r="E1" s="150"/>
      <c r="F1" s="150"/>
      <c r="G1" s="150"/>
      <c r="H1" s="150"/>
      <c r="I1" s="150"/>
      <c r="J1" s="151"/>
    </row>
    <row r="4" spans="1:10" ht="15" thickBot="1">
      <c r="A4" s="43">
        <f>Inputs!C8+14</f>
        <v>42989</v>
      </c>
    </row>
    <row r="5" spans="1:10" ht="15" thickBot="1">
      <c r="C5" s="155" t="s">
        <v>4</v>
      </c>
      <c r="D5" s="155"/>
      <c r="E5" s="155" t="s">
        <v>5</v>
      </c>
      <c r="F5" s="155"/>
      <c r="G5" s="155" t="s">
        <v>6</v>
      </c>
      <c r="H5" s="155"/>
      <c r="I5" s="155" t="s">
        <v>8</v>
      </c>
      <c r="J5" s="155"/>
    </row>
    <row r="6" spans="1:10">
      <c r="A6" s="63" t="s">
        <v>1</v>
      </c>
      <c r="B6" s="27" t="s">
        <v>3</v>
      </c>
      <c r="C6" s="27">
        <f>MROUND(((Inputs!B13)*0.96),5)</f>
        <v>0</v>
      </c>
      <c r="D6" s="27" t="s">
        <v>39</v>
      </c>
      <c r="E6" s="27">
        <f>MROUND(((Inputs!B13)*0.96),5)</f>
        <v>0</v>
      </c>
      <c r="F6" s="27" t="s">
        <v>11</v>
      </c>
      <c r="G6" s="27">
        <f>MROUND(((Inputs!B13)*0.96),5)</f>
        <v>0</v>
      </c>
      <c r="H6" s="27" t="s">
        <v>11</v>
      </c>
      <c r="I6" s="161"/>
      <c r="J6" s="162"/>
    </row>
    <row r="7" spans="1:10" ht="15" thickBot="1">
      <c r="A7" s="65" t="s">
        <v>28</v>
      </c>
      <c r="B7" s="163"/>
      <c r="C7" s="164"/>
      <c r="D7" s="164"/>
      <c r="E7" s="164"/>
      <c r="F7" s="164"/>
      <c r="G7" s="164"/>
      <c r="H7" s="164"/>
      <c r="I7" s="164"/>
      <c r="J7" s="165"/>
    </row>
    <row r="8" spans="1:10">
      <c r="A8" s="121" t="s">
        <v>26</v>
      </c>
      <c r="B8" s="29"/>
      <c r="C8" s="29"/>
      <c r="D8" s="29" t="s">
        <v>29</v>
      </c>
      <c r="E8" s="29"/>
      <c r="F8" s="29" t="s">
        <v>29</v>
      </c>
      <c r="G8" s="29"/>
      <c r="H8" s="29" t="s">
        <v>29</v>
      </c>
      <c r="I8" s="29"/>
      <c r="J8" s="62" t="s">
        <v>29</v>
      </c>
    </row>
    <row r="9" spans="1:10" ht="15" thickBot="1">
      <c r="A9" s="65" t="s">
        <v>32</v>
      </c>
      <c r="B9" s="30"/>
      <c r="C9" s="30"/>
      <c r="D9" s="30" t="s">
        <v>30</v>
      </c>
      <c r="E9" s="30"/>
      <c r="F9" s="30" t="s">
        <v>30</v>
      </c>
      <c r="G9" s="30"/>
      <c r="H9" s="30" t="s">
        <v>30</v>
      </c>
      <c r="I9" s="30"/>
      <c r="J9" s="64" t="s">
        <v>30</v>
      </c>
    </row>
    <row r="10" spans="1:10" ht="15" thickBot="1">
      <c r="A10" s="126" t="s">
        <v>66</v>
      </c>
      <c r="B10" s="127"/>
      <c r="C10" s="127"/>
      <c r="D10" s="128" t="s">
        <v>29</v>
      </c>
      <c r="E10" s="127"/>
      <c r="F10" s="128" t="s">
        <v>29</v>
      </c>
      <c r="G10" s="127"/>
      <c r="H10" s="128" t="s">
        <v>29</v>
      </c>
      <c r="I10" s="127"/>
      <c r="J10" s="129" t="s">
        <v>29</v>
      </c>
    </row>
    <row r="13" spans="1:10" ht="15" thickBot="1">
      <c r="A13" s="43">
        <f>Inputs!C8+15</f>
        <v>42990</v>
      </c>
    </row>
    <row r="14" spans="1:10" ht="15" thickBot="1">
      <c r="C14" s="155" t="s">
        <v>4</v>
      </c>
      <c r="D14" s="155"/>
      <c r="E14" s="155" t="s">
        <v>5</v>
      </c>
      <c r="F14" s="155"/>
      <c r="G14" s="155" t="s">
        <v>6</v>
      </c>
      <c r="H14" s="155"/>
      <c r="I14" s="155" t="s">
        <v>8</v>
      </c>
      <c r="J14" s="155"/>
    </row>
    <row r="15" spans="1:10">
      <c r="A15" s="63" t="s">
        <v>17</v>
      </c>
      <c r="B15" s="27" t="s">
        <v>3</v>
      </c>
      <c r="C15" s="27">
        <f>MROUND(((Inputs!B12+10)*0.9),5)</f>
        <v>10</v>
      </c>
      <c r="D15" s="27" t="s">
        <v>39</v>
      </c>
      <c r="E15" s="27">
        <f>MROUND(((Inputs!B12+10)*0.9),5)</f>
        <v>10</v>
      </c>
      <c r="F15" s="27" t="s">
        <v>11</v>
      </c>
      <c r="G15" s="27">
        <f>MROUND(((Inputs!B12+10)*0.9),5)</f>
        <v>10</v>
      </c>
      <c r="H15" s="27" t="s">
        <v>11</v>
      </c>
      <c r="I15" s="70"/>
      <c r="J15" s="70"/>
    </row>
    <row r="16" spans="1:10" ht="15" thickBot="1">
      <c r="A16" s="119" t="s">
        <v>28</v>
      </c>
      <c r="B16" s="98"/>
      <c r="C16" s="98"/>
      <c r="D16" s="99"/>
      <c r="E16" s="98"/>
      <c r="F16" s="99"/>
      <c r="G16" s="98"/>
      <c r="H16" s="99"/>
      <c r="I16" s="98"/>
      <c r="J16" s="115"/>
    </row>
    <row r="17" spans="1:10">
      <c r="A17" s="100" t="s">
        <v>35</v>
      </c>
      <c r="B17" s="101"/>
      <c r="C17" s="101"/>
      <c r="D17" s="102" t="s">
        <v>7</v>
      </c>
      <c r="E17" s="101"/>
      <c r="F17" s="102" t="s">
        <v>7</v>
      </c>
      <c r="G17" s="101"/>
      <c r="H17" s="102" t="s">
        <v>7</v>
      </c>
      <c r="I17" s="116"/>
      <c r="J17" s="112" t="s">
        <v>7</v>
      </c>
    </row>
    <row r="18" spans="1:10" ht="15" thickBot="1">
      <c r="A18" s="103" t="s">
        <v>36</v>
      </c>
      <c r="B18" s="104"/>
      <c r="C18" s="104"/>
      <c r="D18" s="105" t="s">
        <v>29</v>
      </c>
      <c r="E18" s="104"/>
      <c r="F18" s="105" t="s">
        <v>29</v>
      </c>
      <c r="G18" s="104"/>
      <c r="H18" s="105" t="s">
        <v>29</v>
      </c>
      <c r="I18" s="117"/>
      <c r="J18" s="114" t="s">
        <v>29</v>
      </c>
    </row>
    <row r="19" spans="1:10">
      <c r="A19" s="106" t="s">
        <v>37</v>
      </c>
      <c r="B19" s="107"/>
      <c r="C19" s="107"/>
      <c r="D19" s="108" t="s">
        <v>29</v>
      </c>
      <c r="E19" s="107"/>
      <c r="F19" s="108" t="s">
        <v>29</v>
      </c>
      <c r="G19" s="107"/>
      <c r="H19" s="108" t="s">
        <v>29</v>
      </c>
      <c r="I19" s="107"/>
      <c r="J19" s="112" t="s">
        <v>29</v>
      </c>
    </row>
    <row r="20" spans="1:10">
      <c r="A20" s="100" t="s">
        <v>68</v>
      </c>
      <c r="B20" s="101"/>
      <c r="C20" s="101"/>
      <c r="D20" s="102" t="s">
        <v>29</v>
      </c>
      <c r="E20" s="101"/>
      <c r="F20" s="102" t="s">
        <v>29</v>
      </c>
      <c r="G20" s="101"/>
      <c r="H20" s="102" t="s">
        <v>29</v>
      </c>
      <c r="I20" s="101"/>
      <c r="J20" s="113" t="s">
        <v>29</v>
      </c>
    </row>
    <row r="21" spans="1:10">
      <c r="A21" s="100" t="s">
        <v>60</v>
      </c>
      <c r="B21" s="101"/>
      <c r="C21" s="101"/>
      <c r="D21" s="102" t="s">
        <v>29</v>
      </c>
      <c r="E21" s="101"/>
      <c r="F21" s="102" t="s">
        <v>29</v>
      </c>
      <c r="G21" s="101"/>
      <c r="H21" s="102" t="s">
        <v>29</v>
      </c>
      <c r="I21" s="101"/>
      <c r="J21" s="113" t="s">
        <v>29</v>
      </c>
    </row>
    <row r="22" spans="1:10">
      <c r="A22" s="100" t="s">
        <v>66</v>
      </c>
      <c r="B22" s="101"/>
      <c r="C22" s="101"/>
      <c r="D22" s="102" t="s">
        <v>29</v>
      </c>
      <c r="E22" s="101"/>
      <c r="F22" s="102" t="s">
        <v>29</v>
      </c>
      <c r="G22" s="101"/>
      <c r="H22" s="102" t="s">
        <v>29</v>
      </c>
      <c r="I22" s="101"/>
      <c r="J22" s="113" t="s">
        <v>29</v>
      </c>
    </row>
    <row r="23" spans="1:10" ht="15" thickBot="1">
      <c r="A23" s="109" t="s">
        <v>67</v>
      </c>
      <c r="B23" s="110"/>
      <c r="C23" s="110"/>
      <c r="D23" s="111" t="s">
        <v>29</v>
      </c>
      <c r="E23" s="110"/>
      <c r="F23" s="111" t="s">
        <v>29</v>
      </c>
      <c r="G23" s="110"/>
      <c r="H23" s="111" t="s">
        <v>29</v>
      </c>
      <c r="I23" s="110"/>
      <c r="J23" s="114" t="s">
        <v>29</v>
      </c>
    </row>
    <row r="26" spans="1:10" ht="15" thickBot="1">
      <c r="A26" s="43">
        <f>Inputs!C8+17</f>
        <v>42992</v>
      </c>
    </row>
    <row r="27" spans="1:10" ht="15" thickBot="1">
      <c r="C27" s="155" t="s">
        <v>4</v>
      </c>
      <c r="D27" s="155"/>
      <c r="E27" s="155" t="s">
        <v>5</v>
      </c>
      <c r="F27" s="155"/>
      <c r="G27" s="155" t="s">
        <v>6</v>
      </c>
      <c r="H27" s="155"/>
      <c r="I27" s="155" t="s">
        <v>8</v>
      </c>
      <c r="J27" s="155"/>
    </row>
    <row r="28" spans="1:10">
      <c r="A28" s="63" t="s">
        <v>2</v>
      </c>
      <c r="B28" s="27" t="s">
        <v>3</v>
      </c>
      <c r="C28" s="27">
        <f>MROUND(((Inputs!B14+20)*0.87),5)</f>
        <v>15</v>
      </c>
      <c r="D28" s="27" t="s">
        <v>39</v>
      </c>
      <c r="E28" s="27">
        <f>MROUND(((Inputs!B14+20)*0.87),5)</f>
        <v>15</v>
      </c>
      <c r="F28" s="27" t="s">
        <v>11</v>
      </c>
      <c r="G28" s="27">
        <f>MROUND(((Inputs!B14+20)*0.87),5)</f>
        <v>15</v>
      </c>
      <c r="H28" s="27" t="s">
        <v>11</v>
      </c>
      <c r="I28" s="70"/>
      <c r="J28" s="71"/>
    </row>
    <row r="29" spans="1:10" ht="15" thickBot="1">
      <c r="A29" s="65" t="s">
        <v>28</v>
      </c>
      <c r="B29" s="159"/>
      <c r="C29" s="159"/>
      <c r="D29" s="159"/>
      <c r="E29" s="159"/>
      <c r="F29" s="159"/>
      <c r="G29" s="159"/>
      <c r="H29" s="159"/>
      <c r="I29" s="159"/>
      <c r="J29" s="160"/>
    </row>
    <row r="30" spans="1:10">
      <c r="A30" s="121" t="s">
        <v>31</v>
      </c>
      <c r="B30" s="29"/>
      <c r="C30" s="29"/>
      <c r="D30" s="53" t="s">
        <v>34</v>
      </c>
      <c r="E30" s="29"/>
      <c r="F30" s="53" t="s">
        <v>29</v>
      </c>
      <c r="G30" s="29"/>
      <c r="H30" s="53" t="s">
        <v>29</v>
      </c>
      <c r="I30" s="29"/>
      <c r="J30" s="83" t="s">
        <v>29</v>
      </c>
    </row>
    <row r="31" spans="1:10" ht="15" thickBot="1">
      <c r="A31" s="65" t="s">
        <v>32</v>
      </c>
      <c r="B31" s="30"/>
      <c r="C31" s="30"/>
      <c r="D31" s="55" t="s">
        <v>30</v>
      </c>
      <c r="E31" s="30"/>
      <c r="F31" s="55" t="s">
        <v>30</v>
      </c>
      <c r="G31" s="30"/>
      <c r="H31" s="55" t="s">
        <v>30</v>
      </c>
      <c r="I31" s="30"/>
      <c r="J31" s="60" t="s">
        <v>30</v>
      </c>
    </row>
    <row r="32" spans="1:10" ht="15" thickBot="1">
      <c r="A32" s="126" t="s">
        <v>66</v>
      </c>
      <c r="B32" s="127"/>
      <c r="C32" s="127"/>
      <c r="D32" s="128" t="s">
        <v>29</v>
      </c>
      <c r="E32" s="127"/>
      <c r="F32" s="128" t="s">
        <v>29</v>
      </c>
      <c r="G32" s="127"/>
      <c r="H32" s="128" t="s">
        <v>29</v>
      </c>
      <c r="I32" s="127"/>
      <c r="J32" s="129" t="s">
        <v>29</v>
      </c>
    </row>
    <row r="36" spans="1:10" ht="15" thickBot="1">
      <c r="A36" s="43">
        <f>Inputs!C8+18</f>
        <v>42993</v>
      </c>
    </row>
    <row r="37" spans="1:10" ht="15" thickBot="1">
      <c r="C37" s="155" t="s">
        <v>4</v>
      </c>
      <c r="D37" s="155"/>
      <c r="E37" s="155" t="s">
        <v>5</v>
      </c>
      <c r="F37" s="155"/>
      <c r="G37" s="155" t="s">
        <v>6</v>
      </c>
      <c r="H37" s="155"/>
      <c r="I37" s="152" t="s">
        <v>8</v>
      </c>
      <c r="J37" s="153"/>
    </row>
    <row r="38" spans="1:10">
      <c r="A38" s="63" t="s">
        <v>18</v>
      </c>
      <c r="B38" s="27" t="s">
        <v>3</v>
      </c>
      <c r="C38" s="27">
        <f>MROUND(((Inputs!B12+10)*0.92),5)</f>
        <v>10</v>
      </c>
      <c r="D38" s="27" t="s">
        <v>38</v>
      </c>
      <c r="E38" s="27">
        <f>MROUND(((Inputs!B12+10)*0.92),5)</f>
        <v>10</v>
      </c>
      <c r="F38" s="27" t="s">
        <v>38</v>
      </c>
      <c r="G38" s="87">
        <f>E38</f>
        <v>10</v>
      </c>
      <c r="H38" s="87" t="s">
        <v>38</v>
      </c>
      <c r="I38" s="70">
        <f>E38</f>
        <v>10</v>
      </c>
      <c r="J38" s="118" t="s">
        <v>75</v>
      </c>
    </row>
    <row r="39" spans="1:10" ht="15" thickBot="1">
      <c r="A39" s="65" t="s">
        <v>43</v>
      </c>
      <c r="B39" s="68"/>
      <c r="C39" s="68"/>
      <c r="D39" s="76"/>
      <c r="E39" s="68"/>
      <c r="F39" s="76"/>
      <c r="G39" s="68"/>
      <c r="H39" s="81"/>
      <c r="I39" s="68"/>
      <c r="J39" s="76"/>
    </row>
    <row r="40" spans="1:10">
      <c r="A40" s="121" t="s">
        <v>61</v>
      </c>
      <c r="B40" s="29"/>
      <c r="C40" s="29"/>
      <c r="D40" s="53" t="s">
        <v>7</v>
      </c>
      <c r="E40" s="29"/>
      <c r="F40" s="53" t="s">
        <v>7</v>
      </c>
      <c r="G40" s="29"/>
      <c r="H40" s="53" t="s">
        <v>7</v>
      </c>
      <c r="I40" s="29"/>
      <c r="J40" s="53" t="s">
        <v>7</v>
      </c>
    </row>
    <row r="41" spans="1:10">
      <c r="A41" s="67" t="s">
        <v>35</v>
      </c>
      <c r="B41" s="29"/>
      <c r="C41" s="29"/>
      <c r="D41" s="53" t="s">
        <v>7</v>
      </c>
      <c r="E41" s="29"/>
      <c r="F41" s="53" t="s">
        <v>7</v>
      </c>
      <c r="G41" s="29"/>
      <c r="H41" s="53" t="s">
        <v>7</v>
      </c>
      <c r="I41" s="29"/>
      <c r="J41" s="53" t="s">
        <v>7</v>
      </c>
    </row>
    <row r="42" spans="1:10">
      <c r="A42" s="67" t="s">
        <v>63</v>
      </c>
      <c r="B42" s="29"/>
      <c r="C42" s="29"/>
      <c r="D42" s="53" t="s">
        <v>7</v>
      </c>
      <c r="E42" s="29"/>
      <c r="F42" s="53" t="s">
        <v>7</v>
      </c>
      <c r="G42" s="29"/>
      <c r="H42" s="53" t="s">
        <v>7</v>
      </c>
      <c r="I42" s="29"/>
      <c r="J42" s="53" t="s">
        <v>7</v>
      </c>
    </row>
    <row r="43" spans="1:10">
      <c r="A43" s="67" t="s">
        <v>36</v>
      </c>
      <c r="B43" s="29"/>
      <c r="C43" s="29"/>
      <c r="D43" s="53" t="s">
        <v>29</v>
      </c>
      <c r="E43" s="29"/>
      <c r="F43" s="53" t="s">
        <v>29</v>
      </c>
      <c r="G43" s="29"/>
      <c r="H43" s="53" t="s">
        <v>29</v>
      </c>
      <c r="I43" s="29"/>
      <c r="J43" s="53" t="s">
        <v>29</v>
      </c>
    </row>
    <row r="44" spans="1:10">
      <c r="A44" s="67" t="s">
        <v>64</v>
      </c>
      <c r="B44" s="29"/>
      <c r="C44" s="29"/>
      <c r="D44" s="53" t="s">
        <v>33</v>
      </c>
      <c r="E44" s="29"/>
      <c r="F44" s="53" t="s">
        <v>33</v>
      </c>
      <c r="G44" s="29"/>
      <c r="H44" s="53" t="s">
        <v>33</v>
      </c>
      <c r="I44" s="29"/>
      <c r="J44" s="53" t="s">
        <v>33</v>
      </c>
    </row>
    <row r="45" spans="1:10">
      <c r="A45" s="67" t="s">
        <v>66</v>
      </c>
      <c r="B45" s="29"/>
      <c r="C45" s="29"/>
      <c r="D45" s="53" t="s">
        <v>29</v>
      </c>
      <c r="E45" s="29"/>
      <c r="F45" s="53" t="s">
        <v>29</v>
      </c>
      <c r="G45" s="29"/>
      <c r="H45" s="53" t="s">
        <v>29</v>
      </c>
      <c r="I45" s="29"/>
      <c r="J45" s="53" t="s">
        <v>29</v>
      </c>
    </row>
    <row r="46" spans="1:10" ht="15" thickBot="1">
      <c r="A46" s="65" t="s">
        <v>67</v>
      </c>
      <c r="B46" s="30"/>
      <c r="C46" s="30"/>
      <c r="D46" s="55" t="s">
        <v>29</v>
      </c>
      <c r="E46" s="30"/>
      <c r="F46" s="55" t="s">
        <v>29</v>
      </c>
      <c r="G46" s="30"/>
      <c r="H46" s="55" t="s">
        <v>29</v>
      </c>
      <c r="I46" s="30"/>
      <c r="J46" s="55" t="s">
        <v>29</v>
      </c>
    </row>
    <row r="49" spans="1:16" ht="18">
      <c r="A49" s="132" t="s">
        <v>92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</row>
    <row r="50" spans="1:16" ht="18">
      <c r="A50" s="143" t="s">
        <v>91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5"/>
    </row>
  </sheetData>
  <mergeCells count="21">
    <mergeCell ref="E37:F37"/>
    <mergeCell ref="G37:H37"/>
    <mergeCell ref="C27:D27"/>
    <mergeCell ref="E27:F27"/>
    <mergeCell ref="G27:H27"/>
    <mergeCell ref="A50:P50"/>
    <mergeCell ref="A1:J1"/>
    <mergeCell ref="C5:D5"/>
    <mergeCell ref="E5:F5"/>
    <mergeCell ref="G5:H5"/>
    <mergeCell ref="I5:J5"/>
    <mergeCell ref="I27:J27"/>
    <mergeCell ref="B29:J29"/>
    <mergeCell ref="I37:J37"/>
    <mergeCell ref="I6:J6"/>
    <mergeCell ref="C14:D14"/>
    <mergeCell ref="E14:F14"/>
    <mergeCell ref="G14:H14"/>
    <mergeCell ref="I14:J14"/>
    <mergeCell ref="B7:J7"/>
    <mergeCell ref="C37:D3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5" workbookViewId="0">
      <selection activeCell="J21" sqref="J21"/>
    </sheetView>
  </sheetViews>
  <sheetFormatPr baseColWidth="10" defaultColWidth="8.83203125" defaultRowHeight="14" x14ac:dyDescent="0"/>
  <cols>
    <col min="1" max="1" width="27.5" style="1" customWidth="1"/>
    <col min="2" max="2" width="8.83203125" style="1"/>
    <col min="3" max="3" width="11.5" style="1" customWidth="1"/>
    <col min="4" max="4" width="11.1640625" style="1" customWidth="1"/>
    <col min="5" max="15" width="8.83203125" style="1"/>
    <col min="16" max="16" width="2.1640625" style="1" customWidth="1"/>
    <col min="17" max="16384" width="8.83203125" style="1"/>
  </cols>
  <sheetData>
    <row r="1" spans="1:10" ht="19" thickBot="1">
      <c r="A1" s="149" t="s">
        <v>46</v>
      </c>
      <c r="B1" s="150"/>
      <c r="C1" s="150"/>
      <c r="D1" s="150"/>
      <c r="E1" s="150"/>
      <c r="F1" s="150"/>
      <c r="G1" s="150"/>
      <c r="H1" s="150"/>
      <c r="I1" s="150"/>
      <c r="J1" s="151"/>
    </row>
    <row r="4" spans="1:10" ht="15" thickBot="1">
      <c r="A4" s="43">
        <f>Inputs!C8+21</f>
        <v>42996</v>
      </c>
    </row>
    <row r="5" spans="1:10" ht="15" thickBot="1">
      <c r="A5" s="13"/>
      <c r="B5" s="19"/>
      <c r="C5" s="152" t="s">
        <v>4</v>
      </c>
      <c r="D5" s="153"/>
      <c r="E5" s="152" t="s">
        <v>5</v>
      </c>
      <c r="F5" s="153"/>
    </row>
    <row r="6" spans="1:10">
      <c r="A6" s="20" t="s">
        <v>69</v>
      </c>
      <c r="B6" s="27" t="s">
        <v>3</v>
      </c>
      <c r="C6" s="23">
        <f>MROUND(((Inputs!B13)*0.98),5)</f>
        <v>0</v>
      </c>
      <c r="D6" s="27" t="s">
        <v>11</v>
      </c>
      <c r="E6" s="27">
        <f>C6</f>
        <v>0</v>
      </c>
      <c r="F6" s="45" t="s">
        <v>11</v>
      </c>
    </row>
    <row r="7" spans="1:10" ht="15" thickBot="1">
      <c r="A7" s="13" t="s">
        <v>13</v>
      </c>
      <c r="B7" s="30" t="s">
        <v>3</v>
      </c>
      <c r="C7" s="47">
        <f>MROUND(((Inputs!B12+10)*0.94),5)</f>
        <v>10</v>
      </c>
      <c r="D7" s="31" t="s">
        <v>11</v>
      </c>
      <c r="E7" s="31">
        <f>C7</f>
        <v>10</v>
      </c>
      <c r="F7" s="19" t="s">
        <v>11</v>
      </c>
    </row>
    <row r="9" spans="1:10">
      <c r="A9" s="9"/>
    </row>
    <row r="10" spans="1:10" ht="15" thickBot="1">
      <c r="A10" s="43">
        <f>Inputs!C8+22</f>
        <v>42997</v>
      </c>
    </row>
    <row r="11" spans="1:10" ht="15" thickBot="1">
      <c r="A11" s="13"/>
      <c r="B11" s="13"/>
      <c r="C11" s="152" t="s">
        <v>4</v>
      </c>
      <c r="D11" s="153"/>
      <c r="E11" s="152" t="s">
        <v>5</v>
      </c>
      <c r="F11" s="153"/>
    </row>
    <row r="12" spans="1:10" ht="15" thickBot="1">
      <c r="A12" s="14" t="s">
        <v>2</v>
      </c>
      <c r="B12" s="17" t="s">
        <v>3</v>
      </c>
      <c r="C12" s="15">
        <f>MROUND(((Inputs!B14)*0.95),5)</f>
        <v>0</v>
      </c>
      <c r="D12" s="17" t="s">
        <v>11</v>
      </c>
      <c r="E12" s="17">
        <f>C12</f>
        <v>0</v>
      </c>
      <c r="F12" s="18" t="s">
        <v>11</v>
      </c>
    </row>
    <row r="14" spans="1:10" ht="15" thickBot="1"/>
    <row r="15" spans="1:10" ht="19" thickBot="1">
      <c r="A15" s="149" t="s">
        <v>47</v>
      </c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ht="18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8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43">
        <f>Inputs!C8+24</f>
        <v>42999</v>
      </c>
    </row>
    <row r="19" spans="1:10" ht="15" thickBot="1">
      <c r="A19" s="13"/>
      <c r="C19" s="152" t="s">
        <v>19</v>
      </c>
      <c r="D19" s="153"/>
      <c r="E19" s="152" t="s">
        <v>5</v>
      </c>
      <c r="F19" s="153"/>
      <c r="G19" s="152" t="s">
        <v>6</v>
      </c>
      <c r="H19" s="153"/>
      <c r="I19" s="152" t="s">
        <v>8</v>
      </c>
      <c r="J19" s="153"/>
    </row>
    <row r="20" spans="1:10" ht="15" thickBot="1">
      <c r="A20" s="20" t="s">
        <v>70</v>
      </c>
      <c r="B20" s="17" t="s">
        <v>3</v>
      </c>
      <c r="C20" s="23">
        <f>MROUND(((Inputs!B13)*0.75),5)</f>
        <v>0</v>
      </c>
      <c r="D20" s="27" t="s">
        <v>7</v>
      </c>
      <c r="E20" s="27">
        <f>C20</f>
        <v>0</v>
      </c>
      <c r="F20" s="27" t="s">
        <v>7</v>
      </c>
      <c r="G20" s="27">
        <f>E20</f>
        <v>0</v>
      </c>
      <c r="H20" s="27" t="s">
        <v>7</v>
      </c>
      <c r="I20" s="23">
        <f>G20</f>
        <v>0</v>
      </c>
      <c r="J20" s="22" t="s">
        <v>7</v>
      </c>
    </row>
    <row r="21" spans="1:10" ht="15" thickBot="1">
      <c r="A21" s="26" t="s">
        <v>28</v>
      </c>
      <c r="B21" s="72"/>
      <c r="C21" s="72"/>
      <c r="D21" s="72"/>
      <c r="E21" s="72"/>
      <c r="F21" s="72"/>
      <c r="G21" s="72"/>
      <c r="H21" s="72"/>
      <c r="I21" s="72"/>
      <c r="J21" s="72"/>
    </row>
    <row r="22" spans="1:10">
      <c r="A22" s="34" t="s">
        <v>54</v>
      </c>
      <c r="B22" s="27"/>
      <c r="C22" s="48"/>
      <c r="D22" s="29" t="s">
        <v>55</v>
      </c>
      <c r="E22" s="29"/>
      <c r="F22" s="29" t="s">
        <v>7</v>
      </c>
      <c r="G22" s="29"/>
      <c r="H22" s="29" t="s">
        <v>7</v>
      </c>
      <c r="I22" s="25"/>
      <c r="J22" s="24" t="s">
        <v>7</v>
      </c>
    </row>
    <row r="23" spans="1:10" ht="15" thickBot="1">
      <c r="A23" s="12" t="s">
        <v>32</v>
      </c>
      <c r="B23" s="31"/>
      <c r="C23" s="26"/>
      <c r="D23" s="30" t="s">
        <v>56</v>
      </c>
      <c r="E23" s="31"/>
      <c r="F23" s="31" t="s">
        <v>56</v>
      </c>
      <c r="G23" s="31"/>
      <c r="H23" s="31" t="s">
        <v>56</v>
      </c>
      <c r="I23" s="26"/>
      <c r="J23" s="19" t="s">
        <v>56</v>
      </c>
    </row>
    <row r="24" spans="1:10" ht="15" thickBot="1">
      <c r="A24" s="126" t="s">
        <v>66</v>
      </c>
      <c r="B24" s="127"/>
      <c r="C24" s="127"/>
      <c r="D24" s="128" t="s">
        <v>29</v>
      </c>
      <c r="E24" s="127"/>
      <c r="F24" s="128" t="s">
        <v>29</v>
      </c>
      <c r="G24" s="127"/>
      <c r="H24" s="128" t="s">
        <v>29</v>
      </c>
      <c r="I24" s="127"/>
      <c r="J24" s="129" t="s">
        <v>29</v>
      </c>
    </row>
    <row r="27" spans="1:10" ht="15" thickBot="1">
      <c r="A27" s="43">
        <f>Inputs!C8+25</f>
        <v>43000</v>
      </c>
    </row>
    <row r="28" spans="1:10" ht="15" thickBot="1">
      <c r="C28" s="152" t="s">
        <v>4</v>
      </c>
      <c r="D28" s="153"/>
      <c r="E28" s="152" t="s">
        <v>5</v>
      </c>
      <c r="F28" s="153"/>
      <c r="G28" s="152" t="s">
        <v>6</v>
      </c>
      <c r="H28" s="153"/>
      <c r="I28" s="152" t="s">
        <v>8</v>
      </c>
      <c r="J28" s="153"/>
    </row>
    <row r="29" spans="1:10">
      <c r="A29" s="63" t="s">
        <v>71</v>
      </c>
      <c r="B29" s="27" t="s">
        <v>3</v>
      </c>
      <c r="C29" s="27">
        <f>MROUND(((Inputs!B12)*0.75),5)</f>
        <v>0</v>
      </c>
      <c r="D29" s="27" t="s">
        <v>7</v>
      </c>
      <c r="E29" s="32">
        <f>C29</f>
        <v>0</v>
      </c>
      <c r="F29" s="27" t="s">
        <v>7</v>
      </c>
      <c r="G29" s="32">
        <f>C29</f>
        <v>0</v>
      </c>
      <c r="H29" s="27" t="s">
        <v>7</v>
      </c>
      <c r="I29" s="56">
        <f>C29</f>
        <v>0</v>
      </c>
      <c r="J29" s="45" t="s">
        <v>7</v>
      </c>
    </row>
    <row r="30" spans="1:10" ht="15" thickBot="1">
      <c r="A30" s="26" t="s">
        <v>28</v>
      </c>
      <c r="B30" s="73"/>
      <c r="C30" s="73"/>
      <c r="D30" s="73"/>
      <c r="E30" s="73"/>
      <c r="F30" s="73"/>
      <c r="G30" s="73"/>
      <c r="H30" s="73"/>
      <c r="I30" s="73"/>
      <c r="J30" s="73"/>
    </row>
    <row r="31" spans="1:10">
      <c r="A31" s="44" t="s">
        <v>62</v>
      </c>
      <c r="B31" s="29" t="s">
        <v>3</v>
      </c>
      <c r="C31" s="29"/>
      <c r="D31" s="29" t="s">
        <v>9</v>
      </c>
      <c r="E31" s="29"/>
      <c r="F31" s="29" t="s">
        <v>9</v>
      </c>
      <c r="G31" s="29"/>
      <c r="H31" s="29" t="s">
        <v>9</v>
      </c>
      <c r="I31" s="29"/>
      <c r="J31" s="62" t="s">
        <v>9</v>
      </c>
    </row>
    <row r="32" spans="1:10" ht="15" thickBot="1">
      <c r="A32" s="30" t="s">
        <v>36</v>
      </c>
      <c r="B32" s="30"/>
      <c r="C32" s="30"/>
      <c r="D32" s="30" t="s">
        <v>29</v>
      </c>
      <c r="E32" s="30"/>
      <c r="F32" s="30" t="s">
        <v>29</v>
      </c>
      <c r="G32" s="30"/>
      <c r="H32" s="30" t="s">
        <v>29</v>
      </c>
      <c r="I32" s="30"/>
      <c r="J32" s="64" t="s">
        <v>29</v>
      </c>
    </row>
    <row r="33" spans="1:16">
      <c r="A33" s="63" t="s">
        <v>57</v>
      </c>
      <c r="B33" s="27" t="s">
        <v>3</v>
      </c>
      <c r="C33" s="27"/>
      <c r="D33" s="27" t="s">
        <v>9</v>
      </c>
      <c r="E33" s="27"/>
      <c r="F33" s="27" t="s">
        <v>9</v>
      </c>
      <c r="G33" s="27"/>
      <c r="H33" s="27" t="s">
        <v>9</v>
      </c>
      <c r="I33" s="27"/>
      <c r="J33" s="45" t="s">
        <v>9</v>
      </c>
    </row>
    <row r="34" spans="1:16">
      <c r="A34" s="67" t="s">
        <v>63</v>
      </c>
      <c r="B34" s="29" t="s">
        <v>3</v>
      </c>
      <c r="C34" s="29"/>
      <c r="D34" s="29" t="s">
        <v>10</v>
      </c>
      <c r="E34" s="29"/>
      <c r="F34" s="29" t="s">
        <v>10</v>
      </c>
      <c r="G34" s="29"/>
      <c r="H34" s="29" t="s">
        <v>10</v>
      </c>
      <c r="I34" s="29"/>
      <c r="J34" s="62" t="s">
        <v>10</v>
      </c>
    </row>
    <row r="35" spans="1:16">
      <c r="A35" s="67" t="s">
        <v>37</v>
      </c>
      <c r="B35" s="29"/>
      <c r="C35" s="29"/>
      <c r="D35" s="29" t="s">
        <v>9</v>
      </c>
      <c r="E35" s="29"/>
      <c r="F35" s="29" t="s">
        <v>9</v>
      </c>
      <c r="G35" s="29"/>
      <c r="H35" s="29" t="s">
        <v>9</v>
      </c>
      <c r="I35" s="29"/>
      <c r="J35" s="62" t="s">
        <v>9</v>
      </c>
    </row>
    <row r="36" spans="1:16" ht="15">
      <c r="A36" s="67" t="s">
        <v>64</v>
      </c>
      <c r="B36" s="29"/>
      <c r="C36" s="29"/>
      <c r="D36" s="29" t="s">
        <v>65</v>
      </c>
      <c r="E36" s="29"/>
      <c r="F36" s="29" t="s">
        <v>65</v>
      </c>
      <c r="G36" s="61"/>
      <c r="H36" s="29" t="s">
        <v>65</v>
      </c>
      <c r="I36" s="29"/>
      <c r="J36" s="62" t="s">
        <v>65</v>
      </c>
    </row>
    <row r="37" spans="1:16">
      <c r="A37" s="67" t="s">
        <v>66</v>
      </c>
      <c r="B37" s="29"/>
      <c r="C37" s="29"/>
      <c r="D37" s="29" t="s">
        <v>7</v>
      </c>
      <c r="E37" s="29"/>
      <c r="F37" s="29" t="s">
        <v>7</v>
      </c>
      <c r="G37" s="29"/>
      <c r="H37" s="29" t="s">
        <v>7</v>
      </c>
      <c r="I37" s="29"/>
      <c r="J37" s="62" t="s">
        <v>7</v>
      </c>
    </row>
    <row r="38" spans="1:16" ht="15" thickBot="1">
      <c r="A38" s="65" t="s">
        <v>67</v>
      </c>
      <c r="B38" s="30"/>
      <c r="C38" s="30"/>
      <c r="D38" s="30" t="s">
        <v>7</v>
      </c>
      <c r="E38" s="30"/>
      <c r="F38" s="30" t="s">
        <v>7</v>
      </c>
      <c r="G38" s="30"/>
      <c r="H38" s="30" t="s">
        <v>7</v>
      </c>
      <c r="I38" s="30"/>
      <c r="J38" s="64" t="s">
        <v>7</v>
      </c>
    </row>
    <row r="41" spans="1:16" ht="18">
      <c r="A41" s="132" t="s">
        <v>92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</row>
    <row r="42" spans="1:16" ht="18">
      <c r="A42" s="143" t="s">
        <v>91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5"/>
    </row>
  </sheetData>
  <mergeCells count="15">
    <mergeCell ref="A1:J1"/>
    <mergeCell ref="A15:J15"/>
    <mergeCell ref="C5:D5"/>
    <mergeCell ref="E5:F5"/>
    <mergeCell ref="C11:D11"/>
    <mergeCell ref="E11:F11"/>
    <mergeCell ref="A42:P42"/>
    <mergeCell ref="C19:D19"/>
    <mergeCell ref="E19:F19"/>
    <mergeCell ref="G19:H19"/>
    <mergeCell ref="I19:J19"/>
    <mergeCell ref="C28:D28"/>
    <mergeCell ref="E28:F28"/>
    <mergeCell ref="G28:H28"/>
    <mergeCell ref="I28:J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J16" sqref="J16"/>
    </sheetView>
  </sheetViews>
  <sheetFormatPr baseColWidth="10" defaultRowHeight="14" x14ac:dyDescent="0"/>
  <cols>
    <col min="1" max="1" width="21.33203125" bestFit="1" customWidth="1"/>
    <col min="11" max="11" width="6.6640625" customWidth="1"/>
    <col min="12" max="12" width="6.83203125" customWidth="1"/>
    <col min="13" max="13" width="6.1640625" customWidth="1"/>
    <col min="14" max="14" width="5.6640625" customWidth="1"/>
    <col min="15" max="15" width="5.5" customWidth="1"/>
    <col min="16" max="16" width="10.83203125" customWidth="1"/>
  </cols>
  <sheetData>
    <row r="1" spans="1:10" ht="19" thickBot="1">
      <c r="A1" s="149" t="s">
        <v>81</v>
      </c>
      <c r="B1" s="150"/>
      <c r="C1" s="150"/>
      <c r="D1" s="150"/>
      <c r="E1" s="150"/>
      <c r="F1" s="150"/>
      <c r="G1" s="150"/>
      <c r="H1" s="150"/>
      <c r="I1" s="150"/>
      <c r="J1" s="151"/>
    </row>
    <row r="4" spans="1:10" ht="15" thickBot="1">
      <c r="A4" s="43">
        <f>Inputs!C8+28</f>
        <v>43003</v>
      </c>
      <c r="B4" s="1"/>
      <c r="C4" s="1"/>
      <c r="D4" s="1"/>
      <c r="E4" s="1"/>
      <c r="F4" s="1"/>
      <c r="G4" s="1"/>
      <c r="H4" s="1"/>
      <c r="I4" s="1"/>
      <c r="J4" s="1"/>
    </row>
    <row r="5" spans="1:10" ht="15" thickBot="1">
      <c r="A5" s="13"/>
      <c r="B5" s="1"/>
      <c r="C5" s="152" t="s">
        <v>4</v>
      </c>
      <c r="D5" s="153"/>
      <c r="E5" s="152" t="s">
        <v>5</v>
      </c>
      <c r="F5" s="153"/>
      <c r="G5" s="152" t="s">
        <v>6</v>
      </c>
      <c r="H5" s="153"/>
      <c r="I5" s="152" t="s">
        <v>8</v>
      </c>
      <c r="J5" s="153"/>
    </row>
    <row r="6" spans="1:10" ht="15" thickBot="1">
      <c r="A6" s="23" t="s">
        <v>70</v>
      </c>
      <c r="B6" s="27" t="s">
        <v>3</v>
      </c>
      <c r="C6" s="27">
        <f>MROUND(((Inputs!B13)*0.6),5)</f>
        <v>0</v>
      </c>
      <c r="D6" s="27" t="s">
        <v>12</v>
      </c>
      <c r="E6" s="27">
        <f>C6</f>
        <v>0</v>
      </c>
      <c r="F6" s="27" t="s">
        <v>12</v>
      </c>
      <c r="G6" s="27">
        <f>C6</f>
        <v>0</v>
      </c>
      <c r="H6" s="27" t="s">
        <v>12</v>
      </c>
      <c r="I6" s="27">
        <f>C6</f>
        <v>0</v>
      </c>
      <c r="J6" s="45" t="s">
        <v>12</v>
      </c>
    </row>
    <row r="7" spans="1:10" ht="15" thickBot="1">
      <c r="A7" s="26" t="s">
        <v>28</v>
      </c>
      <c r="B7" s="72"/>
      <c r="C7" s="72" t="s">
        <v>101</v>
      </c>
      <c r="D7" s="72"/>
      <c r="E7" s="72"/>
      <c r="F7" s="72"/>
      <c r="G7" s="72"/>
      <c r="H7" s="72"/>
      <c r="I7" s="72"/>
      <c r="J7" s="72"/>
    </row>
    <row r="8" spans="1:10">
      <c r="A8" s="34" t="s">
        <v>54</v>
      </c>
      <c r="B8" s="27"/>
      <c r="C8" s="48"/>
      <c r="D8" s="29" t="s">
        <v>55</v>
      </c>
      <c r="E8" s="29"/>
      <c r="F8" s="29" t="s">
        <v>7</v>
      </c>
      <c r="G8" s="29"/>
      <c r="H8" s="29" t="s">
        <v>7</v>
      </c>
      <c r="I8" s="25"/>
      <c r="J8" s="24" t="s">
        <v>7</v>
      </c>
    </row>
    <row r="9" spans="1:10" ht="15" thickBot="1">
      <c r="A9" s="12" t="s">
        <v>32</v>
      </c>
      <c r="B9" s="31"/>
      <c r="C9" s="26"/>
      <c r="D9" s="30" t="s">
        <v>56</v>
      </c>
      <c r="E9" s="31"/>
      <c r="F9" s="31" t="s">
        <v>56</v>
      </c>
      <c r="G9" s="31"/>
      <c r="H9" s="31" t="s">
        <v>56</v>
      </c>
      <c r="I9" s="26"/>
      <c r="J9" s="19" t="s">
        <v>56</v>
      </c>
    </row>
    <row r="10" spans="1:10" ht="15" thickBot="1">
      <c r="A10" s="126" t="s">
        <v>66</v>
      </c>
      <c r="B10" s="127"/>
      <c r="C10" s="127"/>
      <c r="D10" s="128" t="s">
        <v>29</v>
      </c>
      <c r="E10" s="127"/>
      <c r="F10" s="128" t="s">
        <v>29</v>
      </c>
      <c r="G10" s="127"/>
      <c r="H10" s="128" t="s">
        <v>29</v>
      </c>
      <c r="I10" s="127"/>
      <c r="J10" s="129" t="s">
        <v>29</v>
      </c>
    </row>
    <row r="11" spans="1:10" ht="15">
      <c r="A11" s="41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41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5" thickBot="1">
      <c r="A13" s="43">
        <f>Inputs!C8+29</f>
        <v>43004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" thickBot="1">
      <c r="A14" s="13"/>
      <c r="B14" s="1"/>
      <c r="C14" s="152" t="s">
        <v>4</v>
      </c>
      <c r="D14" s="153"/>
      <c r="E14" s="152" t="s">
        <v>5</v>
      </c>
      <c r="F14" s="153"/>
      <c r="G14" s="152" t="s">
        <v>6</v>
      </c>
      <c r="H14" s="153"/>
      <c r="I14" s="152" t="s">
        <v>8</v>
      </c>
      <c r="J14" s="153"/>
    </row>
    <row r="15" spans="1:10">
      <c r="A15" s="23" t="s">
        <v>100</v>
      </c>
      <c r="B15" s="32" t="s">
        <v>3</v>
      </c>
      <c r="C15" s="32">
        <f>MROUND(((Inputs!B12)*0.6),5)</f>
        <v>0</v>
      </c>
      <c r="D15" s="32" t="s">
        <v>12</v>
      </c>
      <c r="E15" s="32">
        <f>C15</f>
        <v>0</v>
      </c>
      <c r="F15" s="32" t="s">
        <v>12</v>
      </c>
      <c r="G15" s="32">
        <f>E15</f>
        <v>0</v>
      </c>
      <c r="H15" s="32" t="s">
        <v>12</v>
      </c>
      <c r="I15" s="32">
        <f>G15</f>
        <v>0</v>
      </c>
      <c r="J15" s="33" t="s">
        <v>12</v>
      </c>
    </row>
    <row r="16" spans="1:10" ht="15" thickBot="1">
      <c r="A16" s="47" t="s">
        <v>28</v>
      </c>
      <c r="B16" s="73"/>
      <c r="C16" s="73"/>
      <c r="D16" s="73"/>
      <c r="E16" s="73"/>
      <c r="F16" s="73"/>
      <c r="G16" s="73"/>
      <c r="H16" s="73"/>
      <c r="I16" s="73"/>
      <c r="J16" s="73"/>
    </row>
    <row r="17" spans="1:10">
      <c r="A17" s="44" t="s">
        <v>62</v>
      </c>
      <c r="B17" s="29" t="s">
        <v>3</v>
      </c>
      <c r="C17" s="29"/>
      <c r="D17" s="29" t="s">
        <v>9</v>
      </c>
      <c r="E17" s="29"/>
      <c r="F17" s="29" t="s">
        <v>9</v>
      </c>
      <c r="G17" s="29"/>
      <c r="H17" s="29" t="s">
        <v>9</v>
      </c>
      <c r="I17" s="29"/>
      <c r="J17" s="62" t="s">
        <v>9</v>
      </c>
    </row>
    <row r="18" spans="1:10" ht="15" thickBot="1">
      <c r="A18" s="30" t="s">
        <v>36</v>
      </c>
      <c r="B18" s="30"/>
      <c r="C18" s="30"/>
      <c r="D18" s="30" t="s">
        <v>29</v>
      </c>
      <c r="E18" s="30"/>
      <c r="F18" s="30" t="s">
        <v>29</v>
      </c>
      <c r="G18" s="30"/>
      <c r="H18" s="30" t="s">
        <v>29</v>
      </c>
      <c r="I18" s="30"/>
      <c r="J18" s="64" t="s">
        <v>29</v>
      </c>
    </row>
    <row r="19" spans="1:10">
      <c r="A19" s="63" t="s">
        <v>57</v>
      </c>
      <c r="B19" s="27" t="s">
        <v>3</v>
      </c>
      <c r="C19" s="27"/>
      <c r="D19" s="27" t="s">
        <v>9</v>
      </c>
      <c r="E19" s="27"/>
      <c r="F19" s="27" t="s">
        <v>9</v>
      </c>
      <c r="G19" s="27"/>
      <c r="H19" s="27" t="s">
        <v>9</v>
      </c>
      <c r="I19" s="27"/>
      <c r="J19" s="45" t="s">
        <v>9</v>
      </c>
    </row>
    <row r="20" spans="1:10">
      <c r="A20" s="67" t="s">
        <v>63</v>
      </c>
      <c r="B20" s="29" t="s">
        <v>3</v>
      </c>
      <c r="C20" s="29"/>
      <c r="D20" s="29" t="s">
        <v>10</v>
      </c>
      <c r="E20" s="29"/>
      <c r="F20" s="29" t="s">
        <v>10</v>
      </c>
      <c r="G20" s="29"/>
      <c r="H20" s="29" t="s">
        <v>10</v>
      </c>
      <c r="I20" s="29"/>
      <c r="J20" s="62" t="s">
        <v>10</v>
      </c>
    </row>
    <row r="21" spans="1:10">
      <c r="A21" s="67" t="s">
        <v>37</v>
      </c>
      <c r="B21" s="29"/>
      <c r="C21" s="29"/>
      <c r="D21" s="29" t="s">
        <v>9</v>
      </c>
      <c r="E21" s="29"/>
      <c r="F21" s="29" t="s">
        <v>9</v>
      </c>
      <c r="G21" s="29"/>
      <c r="H21" s="29" t="s">
        <v>9</v>
      </c>
      <c r="I21" s="29"/>
      <c r="J21" s="62" t="s">
        <v>9</v>
      </c>
    </row>
    <row r="22" spans="1:10" ht="15">
      <c r="A22" s="67" t="s">
        <v>64</v>
      </c>
      <c r="B22" s="29"/>
      <c r="C22" s="29"/>
      <c r="D22" s="29" t="s">
        <v>65</v>
      </c>
      <c r="E22" s="29"/>
      <c r="F22" s="29" t="s">
        <v>65</v>
      </c>
      <c r="G22" s="61"/>
      <c r="H22" s="29" t="s">
        <v>65</v>
      </c>
      <c r="I22" s="29"/>
      <c r="J22" s="62" t="s">
        <v>65</v>
      </c>
    </row>
    <row r="23" spans="1:10">
      <c r="A23" s="67" t="s">
        <v>66</v>
      </c>
      <c r="B23" s="29"/>
      <c r="C23" s="29"/>
      <c r="D23" s="29" t="s">
        <v>7</v>
      </c>
      <c r="E23" s="29"/>
      <c r="F23" s="29" t="s">
        <v>7</v>
      </c>
      <c r="G23" s="29"/>
      <c r="H23" s="29" t="s">
        <v>7</v>
      </c>
      <c r="I23" s="29"/>
      <c r="J23" s="62" t="s">
        <v>7</v>
      </c>
    </row>
    <row r="24" spans="1:10" ht="15" thickBot="1">
      <c r="A24" s="65" t="s">
        <v>67</v>
      </c>
      <c r="B24" s="30"/>
      <c r="C24" s="30"/>
      <c r="D24" s="30" t="s">
        <v>7</v>
      </c>
      <c r="E24" s="30"/>
      <c r="F24" s="30" t="s">
        <v>7</v>
      </c>
      <c r="G24" s="30"/>
      <c r="H24" s="30" t="s">
        <v>7</v>
      </c>
      <c r="I24" s="30"/>
      <c r="J24" s="64" t="s">
        <v>7</v>
      </c>
    </row>
    <row r="26" spans="1:10" ht="15" thickBot="1"/>
    <row r="27" spans="1:10" ht="19" thickBot="1">
      <c r="A27" s="149" t="s">
        <v>82</v>
      </c>
      <c r="B27" s="150"/>
      <c r="C27" s="150"/>
      <c r="D27" s="150"/>
      <c r="E27" s="150"/>
      <c r="F27" s="150"/>
      <c r="G27" s="150"/>
      <c r="H27" s="150"/>
      <c r="I27" s="150"/>
      <c r="J27" s="151"/>
    </row>
    <row r="28" spans="1:10" ht="18">
      <c r="A28" s="120"/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ht="18">
      <c r="A29" s="166" t="s">
        <v>79</v>
      </c>
      <c r="B29" s="166"/>
      <c r="C29" s="166"/>
      <c r="D29" s="166"/>
      <c r="E29" s="166"/>
      <c r="F29" s="166"/>
      <c r="G29" s="166"/>
      <c r="H29" s="166"/>
      <c r="I29" s="166"/>
      <c r="J29" s="166"/>
    </row>
    <row r="30" spans="1:10" ht="18">
      <c r="A30" s="122"/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43">
        <f>Inputs!C8+31</f>
        <v>43006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43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36" t="s">
        <v>83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8">
      <c r="A36" s="130" t="s">
        <v>40</v>
      </c>
      <c r="B36" s="34"/>
      <c r="C36" s="34"/>
      <c r="D36" s="137" t="s">
        <v>73</v>
      </c>
      <c r="E36" s="1"/>
      <c r="F36" s="1"/>
      <c r="G36" s="1"/>
      <c r="H36" s="1"/>
      <c r="I36" s="1"/>
      <c r="J36" s="1"/>
    </row>
    <row r="37" spans="1:10">
      <c r="A37" s="35" t="s">
        <v>13</v>
      </c>
      <c r="B37" s="37">
        <f>(Inputs!B12)</f>
        <v>0</v>
      </c>
      <c r="C37" s="1" t="s">
        <v>20</v>
      </c>
      <c r="D37" s="1"/>
      <c r="E37" s="1"/>
      <c r="F37" s="1"/>
      <c r="G37" s="1"/>
      <c r="H37" s="1"/>
      <c r="I37" s="1"/>
      <c r="J37" s="1"/>
    </row>
    <row r="38" spans="1:10">
      <c r="A38" s="36" t="s">
        <v>1</v>
      </c>
      <c r="B38" s="38">
        <f>(Inputs!B13)</f>
        <v>0</v>
      </c>
      <c r="C38" s="1" t="s">
        <v>20</v>
      </c>
      <c r="D38" s="1"/>
      <c r="E38" s="1"/>
      <c r="F38" s="1"/>
      <c r="G38" s="1"/>
      <c r="H38" s="1"/>
      <c r="I38" s="1"/>
      <c r="J38" s="1"/>
    </row>
    <row r="39" spans="1:10">
      <c r="A39" s="36" t="s">
        <v>2</v>
      </c>
      <c r="B39" s="38">
        <f>(Inputs!B14)</f>
        <v>0</v>
      </c>
      <c r="C39" s="1" t="s">
        <v>20</v>
      </c>
      <c r="D39" s="1"/>
      <c r="E39" s="1"/>
      <c r="F39" s="1"/>
      <c r="G39" s="1"/>
      <c r="H39" s="1"/>
      <c r="I39" s="1"/>
      <c r="J39" s="1"/>
    </row>
    <row r="40" spans="1:10" ht="15">
      <c r="A40" s="69"/>
      <c r="B40" s="69"/>
      <c r="C40" s="136" t="s">
        <v>84</v>
      </c>
      <c r="D40" s="1"/>
      <c r="E40" s="1"/>
      <c r="F40" s="1"/>
      <c r="G40" s="1"/>
      <c r="H40" s="1"/>
      <c r="I40" s="1"/>
    </row>
    <row r="41" spans="1:10" ht="15">
      <c r="A41" s="69"/>
      <c r="B41" s="69"/>
      <c r="C41" s="136" t="s">
        <v>85</v>
      </c>
      <c r="D41" s="1"/>
      <c r="E41" s="1"/>
      <c r="F41" s="1"/>
      <c r="G41" s="1"/>
      <c r="H41" s="1"/>
      <c r="I41" s="1"/>
    </row>
    <row r="42" spans="1:10" ht="15">
      <c r="A42" s="69"/>
      <c r="B42" s="69"/>
      <c r="C42" s="136" t="s">
        <v>86</v>
      </c>
      <c r="D42" s="1"/>
      <c r="E42" s="1"/>
      <c r="F42" s="1"/>
      <c r="G42" s="1"/>
      <c r="H42" s="1"/>
      <c r="I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36" t="s">
        <v>42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34"/>
      <c r="B45" s="44" t="s">
        <v>21</v>
      </c>
      <c r="C45" s="44" t="s">
        <v>22</v>
      </c>
      <c r="D45" s="44" t="s">
        <v>23</v>
      </c>
      <c r="E45" s="38" t="s">
        <v>24</v>
      </c>
      <c r="F45" s="1"/>
      <c r="G45" s="1"/>
      <c r="H45" s="1"/>
      <c r="I45" s="1"/>
      <c r="J45" s="1"/>
    </row>
    <row r="46" spans="1:10">
      <c r="A46" s="25" t="s">
        <v>13</v>
      </c>
      <c r="B46" s="21">
        <f>B37</f>
        <v>0</v>
      </c>
      <c r="C46" s="29">
        <f>MROUND((B46*1.02),5)</f>
        <v>0</v>
      </c>
      <c r="D46" s="29">
        <f>MROUND((B46*1.03),5)</f>
        <v>0</v>
      </c>
      <c r="E46" s="29">
        <f>MROUND((B46*1.05),5)</f>
        <v>0</v>
      </c>
      <c r="F46" s="1"/>
      <c r="G46" s="1"/>
      <c r="H46" s="1"/>
      <c r="I46" s="1"/>
      <c r="J46" s="1"/>
    </row>
    <row r="47" spans="1:10">
      <c r="A47" s="25" t="s">
        <v>1</v>
      </c>
      <c r="B47" s="21">
        <f>B38</f>
        <v>0</v>
      </c>
      <c r="C47" s="29">
        <f>MROUND((B47*1.02),5)</f>
        <v>0</v>
      </c>
      <c r="D47" s="29">
        <f>MROUND((B47*1.03),5)</f>
        <v>0</v>
      </c>
      <c r="E47" s="29">
        <f>MROUND((B47*1.04),5)</f>
        <v>0</v>
      </c>
      <c r="F47" s="1"/>
      <c r="G47" s="1"/>
      <c r="H47" s="1"/>
      <c r="I47" s="1"/>
      <c r="J47" s="1"/>
    </row>
    <row r="48" spans="1:10">
      <c r="A48" s="35" t="s">
        <v>2</v>
      </c>
      <c r="B48" s="1">
        <f>B39</f>
        <v>0</v>
      </c>
      <c r="C48" s="37">
        <f>MROUND((B48*1.02),5)</f>
        <v>0</v>
      </c>
      <c r="D48" s="37">
        <f>MROUND((B48*1.03),5)</f>
        <v>0</v>
      </c>
      <c r="E48" s="37">
        <f>MROUND((B48*1.04),5)</f>
        <v>0</v>
      </c>
      <c r="F48" s="1"/>
      <c r="G48" s="1"/>
      <c r="H48" s="1"/>
      <c r="I48" s="1"/>
      <c r="J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6" ht="18">
      <c r="A50" s="130" t="s">
        <v>41</v>
      </c>
      <c r="B50" s="34"/>
      <c r="C50" s="34"/>
      <c r="D50" s="1"/>
      <c r="E50" s="1"/>
      <c r="F50" s="1"/>
      <c r="G50" s="1"/>
      <c r="H50" s="1"/>
      <c r="I50" s="1"/>
      <c r="J50" s="1"/>
    </row>
    <row r="51" spans="1:16" ht="18">
      <c r="A51" s="135" t="s">
        <v>74</v>
      </c>
      <c r="B51" s="1"/>
      <c r="C51" s="1"/>
      <c r="D51" s="1"/>
      <c r="E51" s="1"/>
      <c r="F51" s="1"/>
      <c r="G51" s="1"/>
      <c r="H51" s="1"/>
      <c r="I51" s="1"/>
    </row>
    <row r="52" spans="1:16" ht="15">
      <c r="A52" s="10"/>
      <c r="B52" s="1"/>
      <c r="C52" s="1"/>
      <c r="D52" s="1"/>
      <c r="E52" s="1"/>
      <c r="F52" s="1"/>
      <c r="G52" s="1"/>
      <c r="H52" s="1"/>
      <c r="I52" s="1"/>
      <c r="J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6" ht="18">
      <c r="A54" s="166" t="s">
        <v>80</v>
      </c>
      <c r="B54" s="166"/>
      <c r="C54" s="166"/>
      <c r="D54" s="166"/>
      <c r="E54" s="166"/>
      <c r="F54" s="166"/>
      <c r="G54" s="166"/>
      <c r="H54" s="166"/>
      <c r="I54" s="166"/>
      <c r="J54" s="166"/>
    </row>
    <row r="57" spans="1:16" ht="18">
      <c r="A57" s="132" t="s">
        <v>94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4"/>
    </row>
    <row r="58" spans="1:16" ht="18">
      <c r="A58" s="143" t="s">
        <v>91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5"/>
    </row>
  </sheetData>
  <mergeCells count="13">
    <mergeCell ref="A58:P58"/>
    <mergeCell ref="A1:J1"/>
    <mergeCell ref="C5:D5"/>
    <mergeCell ref="E5:F5"/>
    <mergeCell ref="G5:H5"/>
    <mergeCell ref="I5:J5"/>
    <mergeCell ref="A29:J29"/>
    <mergeCell ref="A54:J54"/>
    <mergeCell ref="C14:D14"/>
    <mergeCell ref="E14:F14"/>
    <mergeCell ref="G14:H14"/>
    <mergeCell ref="I14:J14"/>
    <mergeCell ref="A27:J2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Inputs</vt:lpstr>
      <vt:lpstr>Week 1</vt:lpstr>
      <vt:lpstr>Week 2</vt:lpstr>
      <vt:lpstr>Week 3</vt:lpstr>
      <vt:lpstr>Week 4</vt:lpstr>
      <vt:lpstr>Week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Sid Mascardo</cp:lastModifiedBy>
  <dcterms:created xsi:type="dcterms:W3CDTF">2016-08-09T17:54:37Z</dcterms:created>
  <dcterms:modified xsi:type="dcterms:W3CDTF">2017-08-28T21:46:32Z</dcterms:modified>
</cp:coreProperties>
</file>